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Energy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16" i="1" l="1"/>
  <c r="AY13" i="1"/>
  <c r="AY38" i="1" l="1"/>
  <c r="AX38" i="1"/>
  <c r="AV38" i="1"/>
  <c r="AW13" i="1"/>
  <c r="AV13" i="1"/>
  <c r="AU38" i="1" l="1"/>
  <c r="AT38" i="1"/>
  <c r="AR38" i="1"/>
  <c r="AQ38" i="1"/>
  <c r="AP38" i="1"/>
  <c r="AN38" i="1"/>
  <c r="AL38" i="1"/>
  <c r="AJ38" i="1"/>
  <c r="AI38" i="1"/>
  <c r="AH38" i="1"/>
  <c r="AF38" i="1"/>
  <c r="AM35" i="1"/>
  <c r="AM34" i="1"/>
  <c r="AM32" i="1"/>
  <c r="AM31" i="1"/>
  <c r="AM30" i="1"/>
  <c r="H22" i="1"/>
  <c r="AM18" i="1"/>
  <c r="AM16" i="1"/>
  <c r="AM15" i="1"/>
  <c r="AM38" i="1" s="1"/>
  <c r="AU13" i="1"/>
  <c r="AT13" i="1"/>
  <c r="AS13" i="1"/>
  <c r="AR13" i="1"/>
  <c r="AQ13" i="1"/>
  <c r="AP13" i="1"/>
  <c r="AO13" i="1"/>
  <c r="AN13" i="1"/>
  <c r="AL13" i="1"/>
  <c r="AK13" i="1"/>
  <c r="AJ13" i="1"/>
  <c r="AI13" i="1"/>
  <c r="AH13" i="1"/>
  <c r="AG13" i="1"/>
  <c r="AF13" i="1"/>
  <c r="AA13" i="1"/>
  <c r="AM9" i="1"/>
  <c r="AM8" i="1"/>
  <c r="AM13" i="1" l="1"/>
</calcChain>
</file>

<file path=xl/sharedStrings.xml><?xml version="1.0" encoding="utf-8"?>
<sst xmlns="http://schemas.openxmlformats.org/spreadsheetml/2006/main" count="774" uniqueCount="135">
  <si>
    <t xml:space="preserve">Generating Stations </t>
  </si>
  <si>
    <t>2005/06</t>
  </si>
  <si>
    <t>2009/10</t>
  </si>
  <si>
    <t>Installed capacity</t>
  </si>
  <si>
    <t>Generating capacity</t>
  </si>
  <si>
    <t>Peak generation</t>
  </si>
  <si>
    <t>Energy generation</t>
  </si>
  <si>
    <t>Installed Capacity</t>
  </si>
  <si>
    <t>Generating Capacity</t>
  </si>
  <si>
    <t>Peak Generation</t>
  </si>
  <si>
    <t>Energy Generation</t>
  </si>
  <si>
    <t>Year of Commissi-oning</t>
  </si>
  <si>
    <t>(No. x MW)</t>
  </si>
  <si>
    <t>( MW )</t>
  </si>
  <si>
    <t>(MW)</t>
  </si>
  <si>
    <t>(MU)</t>
  </si>
  <si>
    <t>(GWh)</t>
  </si>
  <si>
    <t>Large Hydroelectric plants</t>
  </si>
  <si>
    <t>Chhukha</t>
  </si>
  <si>
    <t>4 x 84.000</t>
  </si>
  <si>
    <t>4 x 84.00</t>
  </si>
  <si>
    <t>1986-88</t>
  </si>
  <si>
    <t>Kurichu (Mongar)</t>
  </si>
  <si>
    <t>4 x 15.000</t>
  </si>
  <si>
    <t>4 x 15.00</t>
  </si>
  <si>
    <t>Basochu..I (W/phodrang)</t>
  </si>
  <si>
    <t>2 x 12.000</t>
  </si>
  <si>
    <t>2 x 12.00</t>
  </si>
  <si>
    <t>Basochu..II (W/phodrang)</t>
  </si>
  <si>
    <t>2 x 20.000</t>
  </si>
  <si>
    <t>2 x 20.00</t>
  </si>
  <si>
    <t>Tala (Chukha)</t>
  </si>
  <si>
    <t>-</t>
  </si>
  <si>
    <t>6 x 170.00</t>
  </si>
  <si>
    <t>2006-07</t>
  </si>
  <si>
    <t>Dagachu (Dagana)</t>
  </si>
  <si>
    <t>…</t>
  </si>
  <si>
    <t>Total</t>
  </si>
  <si>
    <t>Mini and Micro Hydels</t>
  </si>
  <si>
    <t>(No. x KW)</t>
  </si>
  <si>
    <t>(KW)</t>
  </si>
  <si>
    <t>(No. x kW)</t>
  </si>
  <si>
    <t>(kW)</t>
  </si>
  <si>
    <t>Jushina (Thimphu)</t>
  </si>
  <si>
    <t>4 x 90</t>
  </si>
  <si>
    <t>4x90</t>
  </si>
  <si>
    <t>1967</t>
  </si>
  <si>
    <t>Hesothangkha (Wangdue)</t>
  </si>
  <si>
    <t>3 x 100</t>
  </si>
  <si>
    <t>3x100</t>
  </si>
  <si>
    <t>1972</t>
  </si>
  <si>
    <t>Chenari (Tashigang)</t>
  </si>
  <si>
    <t>3 x 0.250</t>
  </si>
  <si>
    <t>3 x 250</t>
  </si>
  <si>
    <t>3x250</t>
  </si>
  <si>
    <t>Gidakom (Thimphu)</t>
  </si>
  <si>
    <t>5 x 250</t>
  </si>
  <si>
    <t>5x250</t>
  </si>
  <si>
    <t>1973</t>
  </si>
  <si>
    <t>Khalanzi (Mongar)</t>
  </si>
  <si>
    <t>3 x 0.130</t>
  </si>
  <si>
    <t>3 x 130</t>
  </si>
  <si>
    <t>3x130</t>
  </si>
  <si>
    <t>1976</t>
  </si>
  <si>
    <t>Chumey (Bumthang)</t>
  </si>
  <si>
    <t>3 x 0.500</t>
  </si>
  <si>
    <t>3 x 500</t>
  </si>
  <si>
    <t>3x500</t>
  </si>
  <si>
    <t>1988</t>
  </si>
  <si>
    <t>Gangzur (Lhuentse)</t>
  </si>
  <si>
    <t>2 x 60</t>
  </si>
  <si>
    <t>2x60</t>
  </si>
  <si>
    <t>Rukubji (Wangdue)</t>
  </si>
  <si>
    <t>1 x 0.040</t>
  </si>
  <si>
    <t>1 x 40</t>
  </si>
  <si>
    <t>1986-87</t>
  </si>
  <si>
    <t>1x40</t>
  </si>
  <si>
    <t>Tangsibji (Trongsa)</t>
  </si>
  <si>
    <t>1 x 0.030</t>
  </si>
  <si>
    <t>1 x 30</t>
  </si>
  <si>
    <t>-do-</t>
  </si>
  <si>
    <t>1x30</t>
  </si>
  <si>
    <t>Sherabling (Trongsa)</t>
  </si>
  <si>
    <t>1 x 50</t>
  </si>
  <si>
    <t>1x50</t>
  </si>
  <si>
    <t>Bubja (Trongsa)</t>
  </si>
  <si>
    <t>Tamzhing (Bumthang)</t>
  </si>
  <si>
    <t>Ura (Bumthang)</t>
  </si>
  <si>
    <t>1 x 0.050</t>
  </si>
  <si>
    <t>Surey (Sarpang)</t>
  </si>
  <si>
    <t>1 x 0.070</t>
  </si>
  <si>
    <t>Discommissioned</t>
  </si>
  <si>
    <t>Dismantled</t>
  </si>
  <si>
    <t>0.000</t>
  </si>
  <si>
    <t>Dismentled</t>
  </si>
  <si>
    <t>1x20</t>
  </si>
  <si>
    <t>Kekhar (Zhemgang)</t>
  </si>
  <si>
    <t>1 x 20</t>
  </si>
  <si>
    <t>Changchey (Tsirang)</t>
  </si>
  <si>
    <t>2 x 100</t>
  </si>
  <si>
    <t>2x100</t>
  </si>
  <si>
    <t>1991</t>
  </si>
  <si>
    <t>Tingtibi (Zhemgang)</t>
  </si>
  <si>
    <t>2 x 0.100</t>
  </si>
  <si>
    <t>1992</t>
  </si>
  <si>
    <t>Darachhu ( Dagana)</t>
  </si>
  <si>
    <t>Lingzhi (Thimphu)</t>
  </si>
  <si>
    <t>1 x 0.008</t>
  </si>
  <si>
    <t>1 x 8</t>
  </si>
  <si>
    <t>1x8</t>
  </si>
  <si>
    <t>Rangjung (Tashigang)</t>
  </si>
  <si>
    <t>2 x 1.100</t>
  </si>
  <si>
    <t>2 x 1100</t>
  </si>
  <si>
    <t>2x1100</t>
  </si>
  <si>
    <t>1996</t>
  </si>
  <si>
    <t>Rongchu (Lhuentse)</t>
  </si>
  <si>
    <t>Chendebji (Trongsa)</t>
  </si>
  <si>
    <t>1 x 70</t>
  </si>
  <si>
    <t>1x70</t>
  </si>
  <si>
    <t>Sengor (Mongar)</t>
  </si>
  <si>
    <t>1 x 0.100</t>
  </si>
  <si>
    <t>1 x 100</t>
  </si>
  <si>
    <t>1x100</t>
  </si>
  <si>
    <t>4X170</t>
  </si>
  <si>
    <t>Mangdechhu(Trongsa)</t>
  </si>
  <si>
    <t>4X84.0</t>
  </si>
  <si>
    <t>4X15.0</t>
  </si>
  <si>
    <t>2X12.0</t>
  </si>
  <si>
    <t>2X20.0</t>
  </si>
  <si>
    <t>6X170.0</t>
  </si>
  <si>
    <t>2X63.0</t>
  </si>
  <si>
    <t>2015</t>
  </si>
  <si>
    <t>Table 9.4: Hydro Generating  Stations and Their Capacities, 2015 - 2019</t>
  </si>
  <si>
    <t>Note: The generating capacity of power plants are not available, so the generating capacity and peak generation from last year (2011) where applicable has been used.</t>
  </si>
  <si>
    <t>Source: Department of Hydropower &amp; Power Systems, MoEA.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</si>
</sst>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#,##0.000_);\(#,##0.000\)"/>
    <numFmt numFmtId="165" formatCode="0.000"/>
    <numFmt numFmtId="166" formatCode="_(* #,##0.000_);_(* \(#,##0.000\);_(* &quot;-&quot;??_);_(@_)"/>
    <numFmt numFmtId="167" formatCode="0.000_)"/>
    <numFmt numFmtId="168" formatCode="#,##0.0000000_);\(#,##0.0000000\)"/>
    <numFmt numFmtId="169" formatCode="0.00000"/>
    <numFmt numFmtId="170" formatCode="0_)"/>
    <numFmt numFmtId="171" formatCode="0.00_)"/>
    <numFmt numFmtId="172" formatCode="0.0_)"/>
    <numFmt numFmtId="173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Sylfaen"/>
      <family val="1"/>
    </font>
    <font>
      <sz val="9"/>
      <name val="Times New Roman"/>
      <family val="1"/>
    </font>
    <font>
      <sz val="9"/>
      <name val="Sylfaen"/>
      <family val="1"/>
    </font>
    <font>
      <sz val="9"/>
      <name val="Arial"/>
      <family val="2"/>
    </font>
    <font>
      <sz val="10"/>
      <name val="Arial"/>
      <family val="2"/>
    </font>
    <font>
      <sz val="12"/>
      <name val="SWISS"/>
    </font>
    <font>
      <b/>
      <sz val="9"/>
      <color rgb="FFFF0000"/>
      <name val="Sylfaen"/>
      <family val="1"/>
    </font>
    <font>
      <sz val="8"/>
      <name val="Times New Roman"/>
      <family val="1"/>
    </font>
    <font>
      <sz val="8"/>
      <name val="Arial"/>
      <family val="2"/>
    </font>
    <font>
      <i/>
      <sz val="8"/>
      <name val="Sylfaen"/>
      <family val="1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indexed="63"/>
      </left>
      <right style="thin">
        <color indexed="63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7" fillId="0" borderId="13" applyBorder="0" applyProtection="0"/>
  </cellStyleXfs>
  <cellXfs count="185">
    <xf numFmtId="0" fontId="0" fillId="0" borderId="0" xfId="0"/>
    <xf numFmtId="0" fontId="3" fillId="0" borderId="0" xfId="0" applyFont="1" applyBorder="1"/>
    <xf numFmtId="0" fontId="4" fillId="0" borderId="0" xfId="0" applyFont="1" applyBorder="1"/>
    <xf numFmtId="164" fontId="2" fillId="2" borderId="3" xfId="0" applyNumberFormat="1" applyFont="1" applyFill="1" applyBorder="1" applyAlignment="1" applyProtection="1">
      <alignment horizontal="center" wrapText="1"/>
    </xf>
    <xf numFmtId="164" fontId="2" fillId="2" borderId="3" xfId="0" applyNumberFormat="1" applyFont="1" applyFill="1" applyBorder="1" applyAlignment="1" applyProtection="1">
      <alignment horizontal="right" vertical="center" wrapText="1"/>
    </xf>
    <xf numFmtId="164" fontId="2" fillId="2" borderId="3" xfId="0" applyNumberFormat="1" applyFont="1" applyFill="1" applyBorder="1" applyAlignment="1" applyProtection="1">
      <alignment horizontal="right" vertical="center" wrapText="1"/>
    </xf>
    <xf numFmtId="164" fontId="2" fillId="2" borderId="4" xfId="0" applyNumberFormat="1" applyFont="1" applyFill="1" applyBorder="1" applyAlignment="1" applyProtection="1">
      <alignment horizontal="right" vertical="center" wrapText="1"/>
    </xf>
    <xf numFmtId="164" fontId="2" fillId="2" borderId="1" xfId="0" applyNumberFormat="1" applyFont="1" applyFill="1" applyBorder="1" applyAlignment="1" applyProtection="1">
      <alignment horizontal="right" vertical="center" wrapText="1"/>
    </xf>
    <xf numFmtId="164" fontId="2" fillId="2" borderId="6" xfId="0" applyNumberFormat="1" applyFont="1" applyFill="1" applyBorder="1" applyAlignment="1" applyProtection="1">
      <alignment horizontal="center"/>
    </xf>
    <xf numFmtId="164" fontId="2" fillId="2" borderId="6" xfId="0" applyNumberFormat="1" applyFont="1" applyFill="1" applyBorder="1" applyAlignment="1" applyProtection="1">
      <alignment horizontal="right" vertical="center"/>
    </xf>
    <xf numFmtId="164" fontId="2" fillId="2" borderId="7" xfId="0" applyNumberFormat="1" applyFont="1" applyFill="1" applyBorder="1" applyAlignment="1" applyProtection="1">
      <alignment horizontal="right" vertical="center"/>
    </xf>
    <xf numFmtId="164" fontId="2" fillId="2" borderId="9" xfId="0" applyNumberFormat="1" applyFont="1" applyFill="1" applyBorder="1" applyAlignment="1" applyProtection="1">
      <alignment horizontal="right" vertical="center"/>
    </xf>
    <xf numFmtId="164" fontId="2" fillId="0" borderId="10" xfId="0" applyNumberFormat="1" applyFont="1" applyBorder="1" applyAlignment="1" applyProtection="1">
      <alignment horizontal="left"/>
    </xf>
    <xf numFmtId="0" fontId="4" fillId="0" borderId="11" xfId="0" applyFont="1" applyBorder="1" applyAlignment="1">
      <alignment horizontal="right"/>
    </xf>
    <xf numFmtId="0" fontId="4" fillId="0" borderId="11" xfId="0" applyFont="1" applyBorder="1"/>
    <xf numFmtId="0" fontId="4" fillId="0" borderId="10" xfId="0" applyFont="1" applyBorder="1"/>
    <xf numFmtId="0" fontId="4" fillId="0" borderId="12" xfId="0" applyFont="1" applyBorder="1"/>
    <xf numFmtId="0" fontId="4" fillId="0" borderId="1" xfId="0" applyFont="1" applyBorder="1"/>
    <xf numFmtId="0" fontId="4" fillId="0" borderId="3" xfId="0" applyFont="1" applyBorder="1"/>
    <xf numFmtId="164" fontId="4" fillId="0" borderId="4" xfId="0" applyNumberFormat="1" applyFont="1" applyBorder="1" applyAlignment="1" applyProtection="1">
      <alignment horizontal="left" indent="1"/>
    </xf>
    <xf numFmtId="0" fontId="4" fillId="0" borderId="0" xfId="0" applyFont="1" applyBorder="1" applyAlignment="1">
      <alignment horizontal="right"/>
    </xf>
    <xf numFmtId="165" fontId="4" fillId="0" borderId="0" xfId="0" quotePrefix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6" fontId="4" fillId="0" borderId="0" xfId="1" quotePrefix="1" applyNumberFormat="1" applyFont="1" applyFill="1" applyBorder="1" applyAlignment="1">
      <alignment horizontal="right"/>
    </xf>
    <xf numFmtId="166" fontId="4" fillId="0" borderId="0" xfId="1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5" fontId="4" fillId="0" borderId="0" xfId="0" quotePrefix="1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5" xfId="0" applyFont="1" applyFill="1" applyBorder="1" applyAlignment="1">
      <alignment horizontal="right"/>
    </xf>
    <xf numFmtId="165" fontId="4" fillId="0" borderId="3" xfId="0" quotePrefix="1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167" fontId="4" fillId="0" borderId="3" xfId="2" applyNumberFormat="1" applyFont="1" applyBorder="1" applyAlignment="1" applyProtection="1">
      <alignment horizontal="center"/>
    </xf>
    <xf numFmtId="0" fontId="4" fillId="0" borderId="5" xfId="2" applyFont="1" applyBorder="1" applyAlignment="1" applyProtection="1">
      <alignment horizontal="center"/>
    </xf>
    <xf numFmtId="0" fontId="4" fillId="0" borderId="5" xfId="2" applyNumberFormat="1" applyFont="1" applyBorder="1" applyAlignment="1" applyProtection="1">
      <alignment horizontal="center"/>
    </xf>
    <xf numFmtId="168" fontId="4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Border="1" applyAlignment="1">
      <alignment horizontal="right"/>
    </xf>
    <xf numFmtId="166" fontId="4" fillId="0" borderId="0" xfId="1" applyNumberFormat="1" applyFont="1" applyFill="1" applyBorder="1" applyAlignment="1" applyProtection="1">
      <alignment horizontal="right"/>
    </xf>
    <xf numFmtId="168" fontId="4" fillId="0" borderId="4" xfId="0" applyNumberFormat="1" applyFont="1" applyFill="1" applyBorder="1" applyAlignment="1" applyProtection="1">
      <alignment horizontal="right"/>
    </xf>
    <xf numFmtId="165" fontId="4" fillId="0" borderId="3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right"/>
    </xf>
    <xf numFmtId="0" fontId="4" fillId="0" borderId="5" xfId="0" quotePrefix="1" applyFont="1" applyFill="1" applyBorder="1" applyAlignment="1">
      <alignment horizontal="right"/>
    </xf>
    <xf numFmtId="0" fontId="4" fillId="0" borderId="3" xfId="0" quotePrefix="1" applyFont="1" applyFill="1" applyBorder="1" applyAlignment="1">
      <alignment horizontal="right"/>
    </xf>
    <xf numFmtId="0" fontId="4" fillId="0" borderId="0" xfId="0" quotePrefix="1" applyFont="1" applyBorder="1" applyAlignment="1">
      <alignment horizontal="right"/>
    </xf>
    <xf numFmtId="167" fontId="4" fillId="0" borderId="4" xfId="2" applyNumberFormat="1" applyFont="1" applyBorder="1" applyAlignment="1" applyProtection="1">
      <alignment horizontal="center"/>
    </xf>
    <xf numFmtId="164" fontId="4" fillId="0" borderId="3" xfId="0" applyNumberFormat="1" applyFont="1" applyBorder="1" applyAlignment="1" applyProtection="1">
      <alignment horizontal="left" indent="1"/>
    </xf>
    <xf numFmtId="165" fontId="4" fillId="0" borderId="5" xfId="0" applyNumberFormat="1" applyFont="1" applyFill="1" applyBorder="1" applyAlignment="1">
      <alignment horizontal="right"/>
    </xf>
    <xf numFmtId="164" fontId="2" fillId="0" borderId="4" xfId="0" applyNumberFormat="1" applyFont="1" applyBorder="1" applyAlignment="1" applyProtection="1">
      <alignment horizontal="left"/>
    </xf>
    <xf numFmtId="0" fontId="2" fillId="0" borderId="0" xfId="0" quotePrefix="1" applyFont="1" applyBorder="1" applyAlignment="1">
      <alignment horizontal="right"/>
    </xf>
    <xf numFmtId="43" fontId="2" fillId="0" borderId="0" xfId="1" applyFont="1" applyFill="1" applyBorder="1" applyAlignment="1" applyProtection="1">
      <alignment horizontal="right"/>
    </xf>
    <xf numFmtId="165" fontId="2" fillId="0" borderId="0" xfId="0" quotePrefix="1" applyNumberFormat="1" applyFont="1" applyFill="1" applyBorder="1" applyAlignment="1">
      <alignment horizontal="right"/>
    </xf>
    <xf numFmtId="0" fontId="2" fillId="0" borderId="0" xfId="0" quotePrefix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43" fontId="2" fillId="0" borderId="4" xfId="1" applyFont="1" applyFill="1" applyBorder="1" applyAlignment="1" applyProtection="1">
      <alignment horizontal="right"/>
    </xf>
    <xf numFmtId="0" fontId="2" fillId="0" borderId="5" xfId="0" quotePrefix="1" applyFont="1" applyFill="1" applyBorder="1" applyAlignment="1">
      <alignment horizontal="right"/>
    </xf>
    <xf numFmtId="165" fontId="2" fillId="0" borderId="3" xfId="0" quotePrefix="1" applyNumberFormat="1" applyFont="1" applyFill="1" applyBorder="1" applyAlignment="1">
      <alignment horizontal="right"/>
    </xf>
    <xf numFmtId="0" fontId="2" fillId="0" borderId="5" xfId="2" applyNumberFormat="1" applyFont="1" applyBorder="1" applyAlignment="1" applyProtection="1">
      <alignment horizontal="center"/>
    </xf>
    <xf numFmtId="167" fontId="2" fillId="0" borderId="5" xfId="2" applyNumberFormat="1" applyFont="1" applyBorder="1" applyProtection="1"/>
    <xf numFmtId="168" fontId="2" fillId="0" borderId="4" xfId="0" applyNumberFormat="1" applyFont="1" applyFill="1" applyBorder="1" applyAlignment="1" applyProtection="1">
      <alignment horizontal="right"/>
    </xf>
    <xf numFmtId="165" fontId="2" fillId="0" borderId="3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167" fontId="2" fillId="0" borderId="3" xfId="2" applyNumberFormat="1" applyFont="1" applyBorder="1" applyAlignment="1" applyProtection="1">
      <alignment horizontal="center"/>
    </xf>
    <xf numFmtId="167" fontId="2" fillId="0" borderId="0" xfId="2" applyNumberFormat="1" applyFont="1" applyBorder="1" applyAlignment="1" applyProtection="1">
      <alignment horizontal="center"/>
    </xf>
    <xf numFmtId="0" fontId="8" fillId="0" borderId="5" xfId="2" applyFont="1" applyBorder="1" applyAlignment="1" applyProtection="1">
      <alignment horizontal="center"/>
    </xf>
    <xf numFmtId="43" fontId="4" fillId="0" borderId="0" xfId="1" applyFont="1" applyFill="1" applyBorder="1" applyAlignment="1" applyProtection="1">
      <alignment horizontal="right"/>
    </xf>
    <xf numFmtId="1" fontId="4" fillId="0" borderId="0" xfId="0" quotePrefix="1" applyNumberFormat="1" applyFont="1" applyFill="1" applyBorder="1" applyAlignment="1">
      <alignment horizontal="right"/>
    </xf>
    <xf numFmtId="43" fontId="4" fillId="0" borderId="4" xfId="1" applyFont="1" applyFill="1" applyBorder="1" applyAlignment="1" applyProtection="1">
      <alignment horizontal="right"/>
    </xf>
    <xf numFmtId="165" fontId="4" fillId="0" borderId="3" xfId="2" applyNumberFormat="1" applyFont="1" applyBorder="1" applyAlignment="1">
      <alignment horizontal="right"/>
    </xf>
    <xf numFmtId="165" fontId="4" fillId="0" borderId="5" xfId="2" applyNumberFormat="1" applyFont="1" applyBorder="1" applyAlignment="1">
      <alignment horizontal="right"/>
    </xf>
    <xf numFmtId="1" fontId="4" fillId="0" borderId="0" xfId="0" applyNumberFormat="1" applyFont="1" applyFill="1" applyBorder="1" applyAlignment="1">
      <alignment horizontal="right"/>
    </xf>
    <xf numFmtId="1" fontId="4" fillId="0" borderId="5" xfId="0" applyNumberFormat="1" applyFont="1" applyFill="1" applyBorder="1" applyAlignment="1">
      <alignment horizontal="right"/>
    </xf>
    <xf numFmtId="43" fontId="4" fillId="0" borderId="0" xfId="1" applyFont="1" applyFill="1" applyBorder="1" applyAlignment="1" applyProtection="1">
      <alignment horizontal="center"/>
    </xf>
    <xf numFmtId="169" fontId="4" fillId="0" borderId="0" xfId="1" quotePrefix="1" applyNumberFormat="1" applyFont="1" applyFill="1" applyBorder="1" applyAlignment="1" applyProtection="1">
      <alignment horizontal="right"/>
    </xf>
    <xf numFmtId="0" fontId="5" fillId="0" borderId="0" xfId="0" quotePrefix="1" applyFont="1" applyBorder="1" applyAlignment="1">
      <alignment horizontal="right"/>
    </xf>
    <xf numFmtId="43" fontId="4" fillId="0" borderId="4" xfId="1" applyFont="1" applyFill="1" applyBorder="1" applyAlignment="1" applyProtection="1">
      <alignment horizontal="center"/>
    </xf>
    <xf numFmtId="165" fontId="4" fillId="0" borderId="0" xfId="1" quotePrefix="1" applyNumberFormat="1" applyFont="1" applyFill="1" applyBorder="1" applyAlignment="1" applyProtection="1">
      <alignment horizontal="right"/>
    </xf>
    <xf numFmtId="0" fontId="5" fillId="0" borderId="0" xfId="0" applyFont="1" applyBorder="1" applyAlignment="1">
      <alignment horizontal="right"/>
    </xf>
    <xf numFmtId="169" fontId="4" fillId="0" borderId="3" xfId="1" quotePrefix="1" applyNumberFormat="1" applyFont="1" applyFill="1" applyBorder="1" applyAlignment="1" applyProtection="1">
      <alignment horizontal="right"/>
    </xf>
    <xf numFmtId="0" fontId="5" fillId="0" borderId="3" xfId="0" applyFont="1" applyBorder="1" applyAlignment="1">
      <alignment horizontal="right"/>
    </xf>
    <xf numFmtId="0" fontId="5" fillId="0" borderId="0" xfId="0" applyFont="1" applyBorder="1" applyAlignment="1"/>
    <xf numFmtId="165" fontId="5" fillId="0" borderId="0" xfId="0" quotePrefix="1" applyNumberFormat="1" applyFont="1" applyBorder="1" applyAlignment="1">
      <alignment horizontal="right"/>
    </xf>
    <xf numFmtId="165" fontId="4" fillId="0" borderId="3" xfId="1" quotePrefix="1" applyNumberFormat="1" applyFont="1" applyFill="1" applyBorder="1" applyAlignment="1" applyProtection="1">
      <alignment horizontal="right"/>
    </xf>
    <xf numFmtId="165" fontId="4" fillId="0" borderId="5" xfId="0" quotePrefix="1" applyNumberFormat="1" applyFont="1" applyFill="1" applyBorder="1" applyAlignment="1">
      <alignment horizontal="right"/>
    </xf>
    <xf numFmtId="0" fontId="4" fillId="0" borderId="5" xfId="2" quotePrefix="1" applyFont="1" applyBorder="1" applyAlignment="1" applyProtection="1">
      <alignment horizontal="center"/>
    </xf>
    <xf numFmtId="167" fontId="4" fillId="0" borderId="5" xfId="2" applyNumberFormat="1" applyFont="1" applyBorder="1" applyAlignment="1" applyProtection="1">
      <alignment horizontal="center"/>
    </xf>
    <xf numFmtId="1" fontId="4" fillId="0" borderId="0" xfId="0" applyNumberFormat="1" applyFont="1" applyFill="1" applyBorder="1"/>
    <xf numFmtId="1" fontId="4" fillId="0" borderId="5" xfId="0" applyNumberFormat="1" applyFont="1" applyFill="1" applyBorder="1"/>
    <xf numFmtId="167" fontId="4" fillId="0" borderId="0" xfId="2" applyNumberFormat="1" applyFont="1" applyBorder="1" applyAlignment="1" applyProtection="1">
      <alignment horizontal="center"/>
    </xf>
    <xf numFmtId="165" fontId="4" fillId="0" borderId="0" xfId="0" applyNumberFormat="1" applyFont="1" applyFill="1" applyBorder="1"/>
    <xf numFmtId="165" fontId="4" fillId="0" borderId="3" xfId="0" applyNumberFormat="1" applyFont="1" applyFill="1" applyBorder="1"/>
    <xf numFmtId="165" fontId="4" fillId="0" borderId="0" xfId="0" applyNumberFormat="1" applyFont="1" applyFill="1" applyBorder="1" applyAlignment="1" applyProtection="1">
      <alignment horizontal="right"/>
    </xf>
    <xf numFmtId="165" fontId="4" fillId="0" borderId="3" xfId="0" applyNumberFormat="1" applyFont="1" applyFill="1" applyBorder="1" applyAlignment="1" applyProtection="1">
      <alignment horizontal="right"/>
    </xf>
    <xf numFmtId="0" fontId="2" fillId="0" borderId="7" xfId="0" applyFont="1" applyBorder="1" applyAlignment="1"/>
    <xf numFmtId="0" fontId="2" fillId="0" borderId="9" xfId="0" applyFont="1" applyBorder="1"/>
    <xf numFmtId="37" fontId="2" fillId="0" borderId="9" xfId="0" applyNumberFormat="1" applyFont="1" applyFill="1" applyBorder="1" applyAlignment="1" applyProtection="1">
      <alignment horizontal="right"/>
    </xf>
    <xf numFmtId="1" fontId="2" fillId="0" borderId="9" xfId="0" applyNumberFormat="1" applyFont="1" applyFill="1" applyBorder="1" applyAlignment="1">
      <alignment horizontal="right"/>
    </xf>
    <xf numFmtId="165" fontId="2" fillId="0" borderId="9" xfId="0" applyNumberFormat="1" applyFont="1" applyFill="1" applyBorder="1"/>
    <xf numFmtId="165" fontId="2" fillId="0" borderId="9" xfId="0" applyNumberFormat="1" applyFont="1" applyFill="1" applyBorder="1" applyAlignment="1">
      <alignment horizontal="right"/>
    </xf>
    <xf numFmtId="165" fontId="8" fillId="0" borderId="9" xfId="0" applyNumberFormat="1" applyFont="1" applyFill="1" applyBorder="1" applyAlignment="1">
      <alignment horizontal="right"/>
    </xf>
    <xf numFmtId="37" fontId="2" fillId="0" borderId="7" xfId="0" applyNumberFormat="1" applyFont="1" applyFill="1" applyBorder="1" applyAlignment="1" applyProtection="1">
      <alignment horizontal="right"/>
    </xf>
    <xf numFmtId="0" fontId="2" fillId="0" borderId="8" xfId="0" applyFont="1" applyBorder="1"/>
    <xf numFmtId="164" fontId="2" fillId="0" borderId="7" xfId="0" applyNumberFormat="1" applyFont="1" applyFill="1" applyBorder="1" applyAlignment="1" applyProtection="1">
      <alignment horizontal="right"/>
    </xf>
    <xf numFmtId="165" fontId="2" fillId="0" borderId="6" xfId="0" applyNumberFormat="1" applyFont="1" applyFill="1" applyBorder="1" applyAlignment="1">
      <alignment horizontal="right"/>
    </xf>
    <xf numFmtId="167" fontId="2" fillId="0" borderId="6" xfId="2" applyNumberFormat="1" applyFont="1" applyBorder="1" applyProtection="1"/>
    <xf numFmtId="165" fontId="2" fillId="0" borderId="6" xfId="2" applyNumberFormat="1" applyFont="1" applyBorder="1" applyAlignment="1">
      <alignment horizontal="right"/>
    </xf>
    <xf numFmtId="167" fontId="2" fillId="0" borderId="9" xfId="2" applyNumberFormat="1" applyFont="1" applyBorder="1" applyProtection="1"/>
    <xf numFmtId="0" fontId="2" fillId="0" borderId="8" xfId="2" applyFont="1" applyBorder="1" applyProtection="1"/>
    <xf numFmtId="167" fontId="2" fillId="0" borderId="6" xfId="2" applyNumberFormat="1" applyFont="1" applyBorder="1" applyAlignment="1" applyProtection="1">
      <alignment horizontal="right"/>
    </xf>
    <xf numFmtId="0" fontId="9" fillId="0" borderId="0" xfId="0" applyFont="1" applyBorder="1"/>
    <xf numFmtId="0" fontId="10" fillId="0" borderId="0" xfId="0" applyFont="1" applyBorder="1"/>
    <xf numFmtId="0" fontId="5" fillId="0" borderId="0" xfId="0" applyFont="1" applyBorder="1"/>
    <xf numFmtId="165" fontId="6" fillId="0" borderId="0" xfId="2" applyNumberFormat="1" applyFont="1" applyBorder="1"/>
    <xf numFmtId="0" fontId="12" fillId="0" borderId="0" xfId="0" applyFont="1"/>
    <xf numFmtId="0" fontId="17" fillId="0" borderId="0" xfId="0" applyFont="1" applyProtection="1"/>
    <xf numFmtId="0" fontId="0" fillId="0" borderId="0" xfId="0" applyBorder="1"/>
    <xf numFmtId="0" fontId="12" fillId="0" borderId="0" xfId="0" applyFont="1" applyBorder="1"/>
    <xf numFmtId="0" fontId="13" fillId="0" borderId="0" xfId="2" applyFont="1" applyBorder="1" applyAlignment="1" applyProtection="1">
      <alignment horizontal="center"/>
    </xf>
    <xf numFmtId="0" fontId="6" fillId="0" borderId="0" xfId="2" applyFont="1" applyBorder="1" applyAlignment="1">
      <alignment horizontal="center"/>
    </xf>
    <xf numFmtId="0" fontId="13" fillId="0" borderId="0" xfId="2" applyFont="1" applyBorder="1" applyProtection="1"/>
    <xf numFmtId="0" fontId="14" fillId="0" borderId="0" xfId="2" applyFont="1" applyBorder="1" applyProtection="1"/>
    <xf numFmtId="0" fontId="13" fillId="0" borderId="0" xfId="2" applyFont="1" applyBorder="1" applyAlignment="1" applyProtection="1">
      <alignment horizontal="left" indent="1"/>
    </xf>
    <xf numFmtId="0" fontId="6" fillId="0" borderId="0" xfId="2" applyNumberFormat="1" applyFont="1" applyBorder="1" applyAlignment="1" applyProtection="1">
      <alignment horizontal="center"/>
    </xf>
    <xf numFmtId="167" fontId="13" fillId="0" borderId="0" xfId="2" applyNumberFormat="1" applyFont="1" applyBorder="1" applyProtection="1"/>
    <xf numFmtId="17" fontId="6" fillId="0" borderId="0" xfId="2" applyNumberFormat="1" applyFont="1" applyBorder="1" applyAlignment="1" applyProtection="1">
      <alignment horizontal="center"/>
    </xf>
    <xf numFmtId="17" fontId="15" fillId="0" borderId="0" xfId="2" applyNumberFormat="1" applyFont="1" applyBorder="1" applyAlignment="1" applyProtection="1">
      <alignment horizontal="center"/>
    </xf>
    <xf numFmtId="43" fontId="15" fillId="0" borderId="0" xfId="1" applyFont="1" applyBorder="1" applyAlignment="1" applyProtection="1">
      <alignment horizontal="center" vertical="center"/>
    </xf>
    <xf numFmtId="43" fontId="15" fillId="0" borderId="0" xfId="1" applyFont="1" applyBorder="1" applyProtection="1"/>
    <xf numFmtId="0" fontId="14" fillId="0" borderId="0" xfId="2" applyFont="1" applyBorder="1" applyAlignment="1" applyProtection="1">
      <alignment horizontal="left"/>
    </xf>
    <xf numFmtId="0" fontId="6" fillId="0" borderId="0" xfId="2" applyFont="1" applyBorder="1" applyAlignment="1" applyProtection="1">
      <alignment horizontal="center"/>
    </xf>
    <xf numFmtId="0" fontId="13" fillId="0" borderId="0" xfId="2" quotePrefix="1" applyFont="1" applyBorder="1" applyAlignment="1" applyProtection="1">
      <alignment horizontal="center"/>
    </xf>
    <xf numFmtId="170" fontId="13" fillId="0" borderId="0" xfId="2" applyNumberFormat="1" applyFont="1" applyBorder="1" applyAlignment="1" applyProtection="1">
      <alignment horizontal="center"/>
    </xf>
    <xf numFmtId="165" fontId="6" fillId="0" borderId="0" xfId="2" applyNumberFormat="1" applyFont="1" applyBorder="1" applyAlignment="1">
      <alignment horizontal="right"/>
    </xf>
    <xf numFmtId="165" fontId="6" fillId="0" borderId="0" xfId="2" quotePrefix="1" applyNumberFormat="1" applyFont="1" applyBorder="1" applyAlignment="1">
      <alignment horizontal="right"/>
    </xf>
    <xf numFmtId="0" fontId="6" fillId="0" borderId="0" xfId="2" quotePrefix="1" applyFont="1" applyBorder="1" applyAlignment="1" applyProtection="1">
      <alignment horizontal="center"/>
    </xf>
    <xf numFmtId="0" fontId="6" fillId="0" borderId="0" xfId="2" applyFont="1" applyBorder="1" applyProtection="1"/>
    <xf numFmtId="4" fontId="15" fillId="0" borderId="0" xfId="2" applyNumberFormat="1" applyFont="1" applyBorder="1" applyAlignment="1" applyProtection="1">
      <alignment horizontal="center"/>
    </xf>
    <xf numFmtId="167" fontId="13" fillId="0" borderId="0" xfId="2" applyNumberFormat="1" applyFont="1" applyBorder="1" applyAlignment="1" applyProtection="1">
      <alignment horizontal="center"/>
    </xf>
    <xf numFmtId="171" fontId="4" fillId="0" borderId="3" xfId="2" applyNumberFormat="1" applyFont="1" applyBorder="1" applyAlignment="1" applyProtection="1">
      <alignment horizontal="center"/>
    </xf>
    <xf numFmtId="172" fontId="4" fillId="0" borderId="3" xfId="2" applyNumberFormat="1" applyFont="1" applyBorder="1" applyProtection="1"/>
    <xf numFmtId="172" fontId="4" fillId="0" borderId="0" xfId="2" applyNumberFormat="1" applyFont="1" applyBorder="1" applyProtection="1"/>
    <xf numFmtId="172" fontId="4" fillId="0" borderId="3" xfId="1" applyNumberFormat="1" applyFont="1" applyBorder="1" applyProtection="1"/>
    <xf numFmtId="172" fontId="4" fillId="0" borderId="0" xfId="2" applyNumberFormat="1" applyFont="1" applyBorder="1"/>
    <xf numFmtId="172" fontId="4" fillId="0" borderId="3" xfId="3" applyNumberFormat="1" applyFont="1" applyBorder="1"/>
    <xf numFmtId="172" fontId="4" fillId="0" borderId="5" xfId="2" applyNumberFormat="1" applyFont="1" applyBorder="1" applyProtection="1"/>
    <xf numFmtId="173" fontId="2" fillId="0" borderId="3" xfId="2" applyNumberFormat="1" applyFont="1" applyBorder="1" applyAlignment="1">
      <alignment horizontal="center"/>
    </xf>
    <xf numFmtId="173" fontId="2" fillId="0" borderId="3" xfId="2" applyNumberFormat="1" applyFont="1" applyBorder="1" applyProtection="1"/>
    <xf numFmtId="173" fontId="2" fillId="0" borderId="0" xfId="2" applyNumberFormat="1" applyFont="1" applyBorder="1" applyAlignment="1" applyProtection="1">
      <alignment horizontal="right"/>
    </xf>
    <xf numFmtId="173" fontId="2" fillId="0" borderId="3" xfId="1" applyNumberFormat="1" applyFont="1" applyBorder="1" applyProtection="1"/>
    <xf numFmtId="173" fontId="2" fillId="0" borderId="0" xfId="2" applyNumberFormat="1" applyFont="1" applyBorder="1" applyProtection="1"/>
    <xf numFmtId="173" fontId="2" fillId="0" borderId="3" xfId="2" applyNumberFormat="1" applyFont="1" applyBorder="1" applyAlignment="1" applyProtection="1">
      <alignment horizontal="right"/>
    </xf>
    <xf numFmtId="173" fontId="2" fillId="0" borderId="5" xfId="2" applyNumberFormat="1" applyFont="1" applyBorder="1" applyProtection="1"/>
    <xf numFmtId="173" fontId="4" fillId="0" borderId="0" xfId="2" applyNumberFormat="1" applyFont="1" applyBorder="1" applyAlignment="1">
      <alignment horizontal="right"/>
    </xf>
    <xf numFmtId="173" fontId="4" fillId="0" borderId="3" xfId="2" applyNumberFormat="1" applyFont="1" applyBorder="1" applyAlignment="1">
      <alignment horizontal="right"/>
    </xf>
    <xf numFmtId="173" fontId="4" fillId="0" borderId="0" xfId="2" quotePrefix="1" applyNumberFormat="1" applyFont="1" applyBorder="1" applyAlignment="1">
      <alignment horizontal="right"/>
    </xf>
    <xf numFmtId="173" fontId="4" fillId="0" borderId="3" xfId="2" quotePrefix="1" applyNumberFormat="1" applyFont="1" applyBorder="1" applyAlignment="1">
      <alignment horizontal="right"/>
    </xf>
    <xf numFmtId="173" fontId="4" fillId="0" borderId="3" xfId="2" applyNumberFormat="1" applyFont="1" applyFill="1" applyBorder="1" applyAlignment="1">
      <alignment horizontal="right"/>
    </xf>
    <xf numFmtId="173" fontId="2" fillId="0" borderId="9" xfId="2" applyNumberFormat="1" applyFont="1" applyBorder="1" applyProtection="1"/>
    <xf numFmtId="173" fontId="2" fillId="0" borderId="6" xfId="2" applyNumberFormat="1" applyFont="1" applyFill="1" applyBorder="1" applyProtection="1"/>
    <xf numFmtId="173" fontId="2" fillId="0" borderId="6" xfId="2" applyNumberFormat="1" applyFont="1" applyBorder="1" applyProtection="1"/>
    <xf numFmtId="173" fontId="4" fillId="0" borderId="5" xfId="2" applyNumberFormat="1" applyFont="1" applyBorder="1" applyAlignment="1">
      <alignment horizontal="right"/>
    </xf>
    <xf numFmtId="173" fontId="4" fillId="0" borderId="5" xfId="2" quotePrefix="1" applyNumberFormat="1" applyFont="1" applyBorder="1" applyAlignment="1">
      <alignment horizontal="right"/>
    </xf>
    <xf numFmtId="173" fontId="4" fillId="0" borderId="4" xfId="2" applyNumberFormat="1" applyFont="1" applyBorder="1" applyAlignment="1">
      <alignment horizontal="right"/>
    </xf>
    <xf numFmtId="173" fontId="4" fillId="3" borderId="0" xfId="2" applyNumberFormat="1" applyFont="1" applyFill="1" applyBorder="1" applyAlignment="1">
      <alignment horizontal="right"/>
    </xf>
    <xf numFmtId="173" fontId="2" fillId="0" borderId="8" xfId="2" applyNumberFormat="1" applyFont="1" applyBorder="1" applyProtection="1"/>
    <xf numFmtId="49" fontId="4" fillId="0" borderId="5" xfId="2" applyNumberFormat="1" applyFont="1" applyBorder="1" applyAlignment="1" applyProtection="1">
      <alignment horizontal="center"/>
    </xf>
    <xf numFmtId="49" fontId="4" fillId="0" borderId="5" xfId="2" applyNumberFormat="1" applyFont="1" applyFill="1" applyBorder="1" applyAlignment="1" applyProtection="1">
      <alignment horizontal="center"/>
    </xf>
    <xf numFmtId="0" fontId="12" fillId="0" borderId="0" xfId="0" applyFont="1" applyBorder="1" applyAlignment="1">
      <alignment horizontal="center"/>
    </xf>
    <xf numFmtId="164" fontId="2" fillId="0" borderId="9" xfId="0" applyNumberFormat="1" applyFont="1" applyBorder="1" applyAlignment="1" applyProtection="1">
      <alignment horizontal="left"/>
    </xf>
    <xf numFmtId="0" fontId="2" fillId="2" borderId="2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 applyProtection="1">
      <alignment horizontal="left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left"/>
    </xf>
    <xf numFmtId="164" fontId="11" fillId="0" borderId="0" xfId="0" applyNumberFormat="1" applyFont="1" applyBorder="1" applyAlignment="1" applyProtection="1">
      <alignment horizontal="left"/>
    </xf>
    <xf numFmtId="43" fontId="4" fillId="0" borderId="0" xfId="1" applyFont="1" applyFill="1" applyBorder="1" applyAlignment="1" applyProtection="1">
      <alignment horizontal="center"/>
    </xf>
    <xf numFmtId="0" fontId="5" fillId="0" borderId="0" xfId="0" applyFont="1" applyBorder="1" applyAlignment="1"/>
    <xf numFmtId="164" fontId="2" fillId="2" borderId="3" xfId="0" applyNumberFormat="1" applyFont="1" applyFill="1" applyBorder="1" applyAlignment="1" applyProtection="1">
      <alignment horizontal="right" vertical="center" wrapText="1"/>
    </xf>
    <xf numFmtId="164" fontId="2" fillId="2" borderId="6" xfId="0" applyNumberFormat="1" applyFont="1" applyFill="1" applyBorder="1" applyAlignment="1" applyProtection="1">
      <alignment horizontal="right" vertical="center" wrapText="1"/>
    </xf>
    <xf numFmtId="173" fontId="16" fillId="0" borderId="0" xfId="2" applyNumberFormat="1" applyFont="1" applyBorder="1" applyAlignment="1" applyProtection="1">
      <alignment horizontal="center"/>
    </xf>
  </cellXfs>
  <cellStyles count="4">
    <cellStyle name="Comma" xfId="1" builtinId="3"/>
    <cellStyle name="Normal" xfId="0" builtinId="0"/>
    <cellStyle name="Normal 4" xfId="3"/>
    <cellStyle name="Normal_Hydro Power Plant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45"/>
  <sheetViews>
    <sheetView tabSelected="1" workbookViewId="0">
      <selection activeCell="AE5" sqref="AE5"/>
    </sheetView>
  </sheetViews>
  <sheetFormatPr defaultRowHeight="15"/>
  <cols>
    <col min="1" max="1" width="23.85546875" bestFit="1" customWidth="1"/>
    <col min="2" max="30" width="0" hidden="1" customWidth="1"/>
    <col min="31" max="31" width="10" customWidth="1"/>
    <col min="32" max="32" width="10.85546875" bestFit="1" customWidth="1"/>
    <col min="33" max="34" width="9.28515625" bestFit="1" customWidth="1"/>
    <col min="35" max="35" width="10.42578125" bestFit="1" customWidth="1"/>
    <col min="36" max="36" width="10.85546875" bestFit="1" customWidth="1"/>
    <col min="37" max="39" width="9.28515625" bestFit="1" customWidth="1"/>
    <col min="40" max="40" width="10.85546875" bestFit="1" customWidth="1"/>
    <col min="41" max="42" width="9.28515625" bestFit="1" customWidth="1"/>
    <col min="43" max="43" width="9.5703125" bestFit="1" customWidth="1"/>
    <col min="51" max="51" width="10.7109375" customWidth="1"/>
    <col min="55" max="55" width="10.85546875" bestFit="1" customWidth="1"/>
    <col min="56" max="56" width="13.140625" bestFit="1" customWidth="1"/>
  </cols>
  <sheetData>
    <row r="1" spans="1:60">
      <c r="A1" s="168" t="s">
        <v>132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"/>
      <c r="AN1" s="2"/>
      <c r="AO1" s="1"/>
      <c r="AP1" s="1"/>
      <c r="AQ1" s="1"/>
      <c r="AR1" s="2"/>
      <c r="AS1" s="1"/>
      <c r="AT1" s="1"/>
      <c r="AU1" s="1"/>
      <c r="BA1" s="115"/>
      <c r="BB1" s="115"/>
      <c r="BC1" s="115"/>
      <c r="BD1" s="115"/>
      <c r="BE1" s="115"/>
      <c r="BF1" s="115"/>
      <c r="BG1" s="115"/>
      <c r="BH1" s="115"/>
    </row>
    <row r="2" spans="1:60">
      <c r="A2" s="170" t="s">
        <v>0</v>
      </c>
      <c r="B2" s="173" t="s">
        <v>1</v>
      </c>
      <c r="C2" s="173"/>
      <c r="D2" s="173"/>
      <c r="E2" s="173"/>
      <c r="F2" s="174" t="s">
        <v>2</v>
      </c>
      <c r="G2" s="174"/>
      <c r="H2" s="174"/>
      <c r="I2" s="174"/>
      <c r="J2" s="174"/>
      <c r="K2" s="175">
        <v>2011</v>
      </c>
      <c r="L2" s="175"/>
      <c r="M2" s="175"/>
      <c r="N2" s="175"/>
      <c r="O2" s="175"/>
      <c r="P2" s="169">
        <v>2012</v>
      </c>
      <c r="Q2" s="169"/>
      <c r="R2" s="169"/>
      <c r="S2" s="169"/>
      <c r="T2" s="169"/>
      <c r="U2" s="169">
        <v>2013</v>
      </c>
      <c r="V2" s="169"/>
      <c r="W2" s="169"/>
      <c r="X2" s="169"/>
      <c r="Y2" s="169"/>
      <c r="Z2" s="169">
        <v>2014</v>
      </c>
      <c r="AA2" s="169"/>
      <c r="AB2" s="169"/>
      <c r="AC2" s="169"/>
      <c r="AD2" s="169"/>
      <c r="AE2" s="174" t="s">
        <v>11</v>
      </c>
      <c r="AF2" s="169">
        <v>2015</v>
      </c>
      <c r="AG2" s="169"/>
      <c r="AH2" s="169"/>
      <c r="AI2" s="169"/>
      <c r="AJ2" s="169">
        <v>2016</v>
      </c>
      <c r="AK2" s="169"/>
      <c r="AL2" s="169"/>
      <c r="AM2" s="169"/>
      <c r="AN2" s="169">
        <v>2017</v>
      </c>
      <c r="AO2" s="169"/>
      <c r="AP2" s="169"/>
      <c r="AQ2" s="169"/>
      <c r="AR2" s="169">
        <v>2018</v>
      </c>
      <c r="AS2" s="169"/>
      <c r="AT2" s="169"/>
      <c r="AU2" s="169"/>
      <c r="AV2" s="169">
        <v>2019</v>
      </c>
      <c r="AW2" s="169"/>
      <c r="AX2" s="169"/>
      <c r="AY2" s="169"/>
      <c r="BA2" s="116"/>
      <c r="BB2" s="116"/>
      <c r="BC2" s="167"/>
      <c r="BD2" s="167"/>
      <c r="BE2" s="167"/>
      <c r="BF2" s="167"/>
      <c r="BG2" s="115"/>
      <c r="BH2" s="115"/>
    </row>
    <row r="3" spans="1:60" ht="38.25">
      <c r="A3" s="171"/>
      <c r="B3" s="3" t="s">
        <v>3</v>
      </c>
      <c r="C3" s="3" t="s">
        <v>4</v>
      </c>
      <c r="D3" s="3" t="s">
        <v>5</v>
      </c>
      <c r="E3" s="3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182" t="s">
        <v>11</v>
      </c>
      <c r="K3" s="4" t="s">
        <v>7</v>
      </c>
      <c r="L3" s="4" t="s">
        <v>8</v>
      </c>
      <c r="M3" s="4" t="s">
        <v>9</v>
      </c>
      <c r="N3" s="4" t="s">
        <v>10</v>
      </c>
      <c r="O3" s="182" t="s">
        <v>11</v>
      </c>
      <c r="P3" s="4" t="s">
        <v>7</v>
      </c>
      <c r="Q3" s="4" t="s">
        <v>8</v>
      </c>
      <c r="R3" s="4" t="s">
        <v>9</v>
      </c>
      <c r="S3" s="4" t="s">
        <v>10</v>
      </c>
      <c r="T3" s="182" t="s">
        <v>11</v>
      </c>
      <c r="U3" s="4" t="s">
        <v>7</v>
      </c>
      <c r="V3" s="4" t="s">
        <v>8</v>
      </c>
      <c r="W3" s="4" t="s">
        <v>9</v>
      </c>
      <c r="X3" s="4" t="s">
        <v>10</v>
      </c>
      <c r="Y3" s="182" t="s">
        <v>11</v>
      </c>
      <c r="Z3" s="4" t="s">
        <v>7</v>
      </c>
      <c r="AA3" s="4" t="s">
        <v>8</v>
      </c>
      <c r="AB3" s="4" t="s">
        <v>9</v>
      </c>
      <c r="AC3" s="4" t="s">
        <v>10</v>
      </c>
      <c r="AD3" s="182" t="s">
        <v>11</v>
      </c>
      <c r="AE3" s="176"/>
      <c r="AF3" s="4" t="s">
        <v>7</v>
      </c>
      <c r="AG3" s="4" t="s">
        <v>8</v>
      </c>
      <c r="AH3" s="4" t="s">
        <v>9</v>
      </c>
      <c r="AI3" s="4" t="s">
        <v>10</v>
      </c>
      <c r="AJ3" s="4" t="s">
        <v>7</v>
      </c>
      <c r="AK3" s="4" t="s">
        <v>8</v>
      </c>
      <c r="AL3" s="6" t="s">
        <v>9</v>
      </c>
      <c r="AM3" s="7" t="s">
        <v>10</v>
      </c>
      <c r="AN3" s="4" t="s">
        <v>7</v>
      </c>
      <c r="AO3" s="4" t="s">
        <v>8</v>
      </c>
      <c r="AP3" s="6" t="s">
        <v>9</v>
      </c>
      <c r="AQ3" s="7" t="s">
        <v>10</v>
      </c>
      <c r="AR3" s="4" t="s">
        <v>7</v>
      </c>
      <c r="AS3" s="4" t="s">
        <v>8</v>
      </c>
      <c r="AT3" s="6" t="s">
        <v>9</v>
      </c>
      <c r="AU3" s="7" t="s">
        <v>10</v>
      </c>
      <c r="AV3" s="5" t="s">
        <v>7</v>
      </c>
      <c r="AW3" s="5" t="s">
        <v>8</v>
      </c>
      <c r="AX3" s="6" t="s">
        <v>9</v>
      </c>
      <c r="AY3" s="7" t="s">
        <v>10</v>
      </c>
      <c r="BA3" s="117"/>
      <c r="BB3" s="117"/>
      <c r="BC3" s="117"/>
      <c r="BD3" s="117"/>
      <c r="BE3" s="118"/>
      <c r="BF3" s="118"/>
      <c r="BG3" s="115"/>
      <c r="BH3" s="115"/>
    </row>
    <row r="4" spans="1:60">
      <c r="A4" s="172"/>
      <c r="B4" s="8" t="s">
        <v>12</v>
      </c>
      <c r="C4" s="8" t="s">
        <v>13</v>
      </c>
      <c r="D4" s="8" t="s">
        <v>14</v>
      </c>
      <c r="E4" s="8" t="s">
        <v>15</v>
      </c>
      <c r="F4" s="9" t="s">
        <v>12</v>
      </c>
      <c r="G4" s="9" t="s">
        <v>13</v>
      </c>
      <c r="H4" s="9" t="s">
        <v>14</v>
      </c>
      <c r="I4" s="9" t="s">
        <v>16</v>
      </c>
      <c r="J4" s="183"/>
      <c r="K4" s="9" t="s">
        <v>12</v>
      </c>
      <c r="L4" s="9" t="s">
        <v>13</v>
      </c>
      <c r="M4" s="9" t="s">
        <v>14</v>
      </c>
      <c r="N4" s="9" t="s">
        <v>16</v>
      </c>
      <c r="O4" s="183"/>
      <c r="P4" s="9" t="s">
        <v>12</v>
      </c>
      <c r="Q4" s="9" t="s">
        <v>13</v>
      </c>
      <c r="R4" s="9" t="s">
        <v>14</v>
      </c>
      <c r="S4" s="9" t="s">
        <v>16</v>
      </c>
      <c r="T4" s="183"/>
      <c r="U4" s="9" t="s">
        <v>12</v>
      </c>
      <c r="V4" s="9" t="s">
        <v>13</v>
      </c>
      <c r="W4" s="9" t="s">
        <v>14</v>
      </c>
      <c r="X4" s="9" t="s">
        <v>16</v>
      </c>
      <c r="Y4" s="183"/>
      <c r="Z4" s="9" t="s">
        <v>12</v>
      </c>
      <c r="AA4" s="9" t="s">
        <v>13</v>
      </c>
      <c r="AB4" s="9" t="s">
        <v>14</v>
      </c>
      <c r="AC4" s="9" t="s">
        <v>16</v>
      </c>
      <c r="AD4" s="183"/>
      <c r="AE4" s="177"/>
      <c r="AF4" s="9" t="s">
        <v>12</v>
      </c>
      <c r="AG4" s="9" t="s">
        <v>13</v>
      </c>
      <c r="AH4" s="9" t="s">
        <v>14</v>
      </c>
      <c r="AI4" s="9" t="s">
        <v>16</v>
      </c>
      <c r="AJ4" s="9" t="s">
        <v>12</v>
      </c>
      <c r="AK4" s="9" t="s">
        <v>13</v>
      </c>
      <c r="AL4" s="10" t="s">
        <v>14</v>
      </c>
      <c r="AM4" s="9" t="s">
        <v>16</v>
      </c>
      <c r="AN4" s="9" t="s">
        <v>12</v>
      </c>
      <c r="AO4" s="9" t="s">
        <v>13</v>
      </c>
      <c r="AP4" s="10" t="s">
        <v>14</v>
      </c>
      <c r="AQ4" s="9" t="s">
        <v>16</v>
      </c>
      <c r="AR4" s="9" t="s">
        <v>12</v>
      </c>
      <c r="AS4" s="9" t="s">
        <v>13</v>
      </c>
      <c r="AT4" s="11" t="s">
        <v>14</v>
      </c>
      <c r="AU4" s="9" t="s">
        <v>16</v>
      </c>
      <c r="AV4" s="9" t="s">
        <v>12</v>
      </c>
      <c r="AW4" s="9" t="s">
        <v>13</v>
      </c>
      <c r="AX4" s="11" t="s">
        <v>14</v>
      </c>
      <c r="AY4" s="9" t="s">
        <v>16</v>
      </c>
      <c r="BA4" s="117"/>
      <c r="BB4" s="117"/>
      <c r="BC4" s="117"/>
      <c r="BD4" s="117"/>
      <c r="BE4" s="118"/>
      <c r="BF4" s="118"/>
      <c r="BG4" s="115"/>
      <c r="BH4" s="115"/>
    </row>
    <row r="5" spans="1:60">
      <c r="A5" s="12" t="s">
        <v>17</v>
      </c>
      <c r="B5" s="13"/>
      <c r="C5" s="13"/>
      <c r="D5" s="13"/>
      <c r="E5" s="13"/>
      <c r="F5" s="14"/>
      <c r="G5" s="14"/>
      <c r="H5" s="14"/>
      <c r="I5" s="14"/>
      <c r="J5" s="14"/>
      <c r="K5" s="14"/>
      <c r="L5" s="14"/>
      <c r="M5" s="14"/>
      <c r="N5" s="14"/>
      <c r="O5" s="14"/>
      <c r="P5" s="15"/>
      <c r="Q5" s="14"/>
      <c r="R5" s="14"/>
      <c r="S5" s="14"/>
      <c r="T5" s="16"/>
      <c r="U5" s="14"/>
      <c r="V5" s="14"/>
      <c r="W5" s="14"/>
      <c r="X5" s="14"/>
      <c r="Y5" s="14"/>
      <c r="Z5" s="15"/>
      <c r="AA5" s="17"/>
      <c r="AB5" s="14"/>
      <c r="AC5" s="17"/>
      <c r="AD5" s="16"/>
      <c r="AE5" s="16"/>
      <c r="AF5" s="17"/>
      <c r="AG5" s="17"/>
      <c r="AH5" s="14"/>
      <c r="AI5" s="17"/>
      <c r="AJ5" s="17"/>
      <c r="AK5" s="17"/>
      <c r="AL5" s="2"/>
      <c r="AM5" s="18"/>
      <c r="AN5" s="17"/>
      <c r="AO5" s="17"/>
      <c r="AP5" s="17"/>
      <c r="AQ5" s="18"/>
      <c r="AR5" s="17"/>
      <c r="AS5" s="18"/>
      <c r="AT5" s="16"/>
      <c r="AU5" s="2"/>
      <c r="AV5" s="17"/>
      <c r="AW5" s="18"/>
      <c r="AX5" s="16"/>
      <c r="AY5" s="2"/>
      <c r="BA5" s="119"/>
      <c r="BB5" s="119"/>
      <c r="BC5" s="117"/>
      <c r="BD5" s="117"/>
      <c r="BE5" s="118"/>
      <c r="BF5" s="118"/>
      <c r="BG5" s="115"/>
      <c r="BH5" s="115"/>
    </row>
    <row r="6" spans="1:60">
      <c r="A6" s="19" t="s">
        <v>18</v>
      </c>
      <c r="B6" s="20" t="s">
        <v>19</v>
      </c>
      <c r="C6" s="21">
        <v>336</v>
      </c>
      <c r="D6" s="21">
        <v>360</v>
      </c>
      <c r="E6" s="21">
        <v>1931.9069999999999</v>
      </c>
      <c r="F6" s="22" t="s">
        <v>20</v>
      </c>
      <c r="G6" s="23">
        <v>360</v>
      </c>
      <c r="H6" s="24">
        <v>360</v>
      </c>
      <c r="I6" s="24">
        <v>1839.9090000000001</v>
      </c>
      <c r="J6" s="25" t="s">
        <v>21</v>
      </c>
      <c r="K6" s="20" t="s">
        <v>20</v>
      </c>
      <c r="L6" s="26">
        <v>360</v>
      </c>
      <c r="M6" s="27">
        <v>360</v>
      </c>
      <c r="N6" s="25">
        <v>1774.125</v>
      </c>
      <c r="O6" s="25" t="s">
        <v>21</v>
      </c>
      <c r="P6" s="28" t="s">
        <v>20</v>
      </c>
      <c r="Q6" s="26">
        <v>360</v>
      </c>
      <c r="R6" s="27">
        <v>360</v>
      </c>
      <c r="S6" s="25">
        <v>1742.1010000000001</v>
      </c>
      <c r="T6" s="29" t="s">
        <v>21</v>
      </c>
      <c r="U6" s="20" t="s">
        <v>20</v>
      </c>
      <c r="V6" s="26">
        <v>336</v>
      </c>
      <c r="W6" s="27">
        <v>360</v>
      </c>
      <c r="X6" s="25">
        <v>1907.444</v>
      </c>
      <c r="Y6" s="25" t="s">
        <v>21</v>
      </c>
      <c r="Z6" s="28" t="s">
        <v>20</v>
      </c>
      <c r="AA6" s="30">
        <v>336</v>
      </c>
      <c r="AB6" s="27">
        <v>368</v>
      </c>
      <c r="AC6" s="31">
        <v>1797.828</v>
      </c>
      <c r="AD6" s="29" t="s">
        <v>21</v>
      </c>
      <c r="AE6" s="33" t="s">
        <v>21</v>
      </c>
      <c r="AF6" s="138" t="s">
        <v>125</v>
      </c>
      <c r="AG6" s="139">
        <v>336</v>
      </c>
      <c r="AH6" s="140">
        <v>368</v>
      </c>
      <c r="AI6" s="141">
        <v>1867.36</v>
      </c>
      <c r="AJ6" s="138" t="s">
        <v>125</v>
      </c>
      <c r="AK6" s="139">
        <v>360</v>
      </c>
      <c r="AL6" s="142">
        <v>368</v>
      </c>
      <c r="AM6" s="143">
        <v>1929.6820000000002</v>
      </c>
      <c r="AN6" s="138" t="s">
        <v>125</v>
      </c>
      <c r="AO6" s="139">
        <v>360</v>
      </c>
      <c r="AP6" s="139">
        <v>368</v>
      </c>
      <c r="AQ6" s="141">
        <v>1883.1830000000002</v>
      </c>
      <c r="AR6" s="138" t="s">
        <v>125</v>
      </c>
      <c r="AS6" s="139">
        <v>360</v>
      </c>
      <c r="AT6" s="144">
        <v>369.20800000000003</v>
      </c>
      <c r="AU6" s="140">
        <v>1703.952</v>
      </c>
      <c r="AV6" s="138" t="s">
        <v>125</v>
      </c>
      <c r="AW6" s="139">
        <v>360</v>
      </c>
      <c r="AX6" s="144">
        <v>369.20800000000003</v>
      </c>
      <c r="AY6" s="140">
        <v>1687.711</v>
      </c>
      <c r="BA6" s="120"/>
      <c r="BB6" s="119"/>
      <c r="BC6" s="117"/>
      <c r="BD6" s="117"/>
      <c r="BE6" s="118"/>
      <c r="BF6" s="118"/>
      <c r="BG6" s="115"/>
      <c r="BH6" s="115"/>
    </row>
    <row r="7" spans="1:60">
      <c r="A7" s="19" t="s">
        <v>22</v>
      </c>
      <c r="B7" s="35" t="s">
        <v>23</v>
      </c>
      <c r="C7" s="36">
        <v>60</v>
      </c>
      <c r="D7" s="21">
        <v>60</v>
      </c>
      <c r="E7" s="21">
        <v>365.62299999999999</v>
      </c>
      <c r="F7" s="37" t="s">
        <v>24</v>
      </c>
      <c r="G7" s="24">
        <v>60</v>
      </c>
      <c r="H7" s="24">
        <v>64</v>
      </c>
      <c r="I7" s="24">
        <v>368.34699999999998</v>
      </c>
      <c r="J7" s="25">
        <v>2001</v>
      </c>
      <c r="K7" s="35" t="s">
        <v>24</v>
      </c>
      <c r="L7" s="27">
        <v>60</v>
      </c>
      <c r="M7" s="27">
        <v>64</v>
      </c>
      <c r="N7" s="25">
        <v>361.80399999999997</v>
      </c>
      <c r="O7" s="25">
        <v>2001</v>
      </c>
      <c r="P7" s="38" t="s">
        <v>24</v>
      </c>
      <c r="Q7" s="27">
        <v>60</v>
      </c>
      <c r="R7" s="27">
        <v>64</v>
      </c>
      <c r="S7" s="25">
        <v>360.92599999999999</v>
      </c>
      <c r="T7" s="29">
        <v>2001</v>
      </c>
      <c r="U7" s="35" t="s">
        <v>24</v>
      </c>
      <c r="V7" s="27">
        <v>60</v>
      </c>
      <c r="W7" s="27">
        <v>64.239999999999995</v>
      </c>
      <c r="X7" s="25">
        <v>378.60300000000001</v>
      </c>
      <c r="Y7" s="25">
        <v>2001</v>
      </c>
      <c r="Z7" s="38" t="s">
        <v>24</v>
      </c>
      <c r="AA7" s="39">
        <v>60</v>
      </c>
      <c r="AB7" s="27">
        <v>66.400000000000006</v>
      </c>
      <c r="AC7" s="31">
        <v>368.02800000000002</v>
      </c>
      <c r="AD7" s="29">
        <v>2001</v>
      </c>
      <c r="AE7" s="34">
        <v>2001</v>
      </c>
      <c r="AF7" s="32" t="s">
        <v>126</v>
      </c>
      <c r="AG7" s="139">
        <v>60</v>
      </c>
      <c r="AH7" s="140">
        <v>66.400000000000006</v>
      </c>
      <c r="AI7" s="141">
        <v>379.02</v>
      </c>
      <c r="AJ7" s="32" t="s">
        <v>126</v>
      </c>
      <c r="AK7" s="139">
        <v>60</v>
      </c>
      <c r="AL7" s="142">
        <v>64</v>
      </c>
      <c r="AM7" s="143">
        <v>390.74803500000002</v>
      </c>
      <c r="AN7" s="32" t="s">
        <v>126</v>
      </c>
      <c r="AO7" s="139">
        <v>60</v>
      </c>
      <c r="AP7" s="140">
        <v>66</v>
      </c>
      <c r="AQ7" s="141">
        <v>389.56183600000008</v>
      </c>
      <c r="AR7" s="32" t="s">
        <v>126</v>
      </c>
      <c r="AS7" s="139">
        <v>60</v>
      </c>
      <c r="AT7" s="144">
        <v>66</v>
      </c>
      <c r="AU7" s="140">
        <v>380.02873700000004</v>
      </c>
      <c r="AV7" s="32" t="s">
        <v>126</v>
      </c>
      <c r="AW7" s="139">
        <v>60</v>
      </c>
      <c r="AX7" s="144">
        <v>66</v>
      </c>
      <c r="AY7" s="140">
        <v>395.45800000000003</v>
      </c>
      <c r="BA7" s="121"/>
      <c r="BB7" s="122"/>
      <c r="BC7" s="117"/>
      <c r="BD7" s="123"/>
      <c r="BE7" s="112"/>
      <c r="BF7" s="112"/>
      <c r="BG7" s="115"/>
      <c r="BH7" s="115"/>
    </row>
    <row r="8" spans="1:60">
      <c r="A8" s="19" t="s">
        <v>25</v>
      </c>
      <c r="B8" s="35" t="s">
        <v>26</v>
      </c>
      <c r="C8" s="21">
        <v>24</v>
      </c>
      <c r="D8" s="21">
        <v>24</v>
      </c>
      <c r="E8" s="21">
        <v>117.82599999999999</v>
      </c>
      <c r="F8" s="37" t="s">
        <v>27</v>
      </c>
      <c r="G8" s="23">
        <v>24</v>
      </c>
      <c r="H8" s="23">
        <v>24</v>
      </c>
      <c r="I8" s="23">
        <v>114.38800000000001</v>
      </c>
      <c r="J8" s="40">
        <v>2002</v>
      </c>
      <c r="K8" s="35" t="s">
        <v>27</v>
      </c>
      <c r="L8" s="26">
        <v>24</v>
      </c>
      <c r="M8" s="26">
        <v>24</v>
      </c>
      <c r="N8" s="40">
        <v>114.167</v>
      </c>
      <c r="O8" s="40">
        <v>2002</v>
      </c>
      <c r="P8" s="38" t="s">
        <v>27</v>
      </c>
      <c r="Q8" s="26">
        <v>24</v>
      </c>
      <c r="R8" s="26">
        <v>24</v>
      </c>
      <c r="S8" s="40">
        <v>105.819</v>
      </c>
      <c r="T8" s="41">
        <v>2002</v>
      </c>
      <c r="U8" s="35" t="s">
        <v>27</v>
      </c>
      <c r="V8" s="26">
        <v>24</v>
      </c>
      <c r="W8" s="26">
        <v>24</v>
      </c>
      <c r="X8" s="40">
        <v>117.73699999999999</v>
      </c>
      <c r="Y8" s="40">
        <v>2002</v>
      </c>
      <c r="Z8" s="38" t="s">
        <v>27</v>
      </c>
      <c r="AA8" s="30">
        <v>24</v>
      </c>
      <c r="AB8" s="26">
        <v>24</v>
      </c>
      <c r="AC8" s="42">
        <v>109.252</v>
      </c>
      <c r="AD8" s="41">
        <v>2002</v>
      </c>
      <c r="AE8" s="34">
        <v>2002</v>
      </c>
      <c r="AF8" s="32" t="s">
        <v>127</v>
      </c>
      <c r="AG8" s="139">
        <v>24</v>
      </c>
      <c r="AH8" s="140">
        <v>24</v>
      </c>
      <c r="AI8" s="141">
        <v>113.209</v>
      </c>
      <c r="AJ8" s="32" t="s">
        <v>127</v>
      </c>
      <c r="AK8" s="139">
        <v>24</v>
      </c>
      <c r="AL8" s="142">
        <v>24</v>
      </c>
      <c r="AM8" s="143">
        <f>116706.87/1000</f>
        <v>116.70687</v>
      </c>
      <c r="AN8" s="32" t="s">
        <v>127</v>
      </c>
      <c r="AO8" s="139">
        <v>24</v>
      </c>
      <c r="AP8" s="139">
        <v>24.9</v>
      </c>
      <c r="AQ8" s="141">
        <v>122.54930000000002</v>
      </c>
      <c r="AR8" s="32" t="s">
        <v>127</v>
      </c>
      <c r="AS8" s="139">
        <v>24</v>
      </c>
      <c r="AT8" s="144">
        <v>24.9</v>
      </c>
      <c r="AU8" s="140">
        <v>109.57488000000001</v>
      </c>
      <c r="AV8" s="32" t="s">
        <v>127</v>
      </c>
      <c r="AW8" s="139">
        <v>24</v>
      </c>
      <c r="AX8" s="144">
        <v>24.9</v>
      </c>
      <c r="AY8" s="140">
        <v>107.634</v>
      </c>
      <c r="BA8" s="121"/>
      <c r="BB8" s="122"/>
      <c r="BC8" s="117"/>
      <c r="BD8" s="123"/>
      <c r="BE8" s="112"/>
      <c r="BF8" s="112"/>
      <c r="BG8" s="115"/>
      <c r="BH8" s="115"/>
    </row>
    <row r="9" spans="1:60">
      <c r="A9" s="19" t="s">
        <v>28</v>
      </c>
      <c r="B9" s="35" t="s">
        <v>29</v>
      </c>
      <c r="C9" s="21">
        <v>40</v>
      </c>
      <c r="D9" s="21">
        <v>41.4</v>
      </c>
      <c r="E9" s="21">
        <v>213.83799999999999</v>
      </c>
      <c r="F9" s="37" t="s">
        <v>30</v>
      </c>
      <c r="G9" s="23">
        <v>40</v>
      </c>
      <c r="H9" s="23">
        <v>40</v>
      </c>
      <c r="I9" s="23">
        <v>207.822</v>
      </c>
      <c r="J9" s="40">
        <v>2004</v>
      </c>
      <c r="K9" s="35" t="s">
        <v>30</v>
      </c>
      <c r="L9" s="26">
        <v>40</v>
      </c>
      <c r="M9" s="26">
        <v>40</v>
      </c>
      <c r="N9" s="40">
        <v>208.12200000000001</v>
      </c>
      <c r="O9" s="40">
        <v>2004</v>
      </c>
      <c r="P9" s="38" t="s">
        <v>30</v>
      </c>
      <c r="Q9" s="26">
        <v>40</v>
      </c>
      <c r="R9" s="26">
        <v>40</v>
      </c>
      <c r="S9" s="40">
        <v>194.00399999999999</v>
      </c>
      <c r="T9" s="41">
        <v>2004</v>
      </c>
      <c r="U9" s="35" t="s">
        <v>30</v>
      </c>
      <c r="V9" s="26">
        <v>40</v>
      </c>
      <c r="W9" s="26">
        <v>40</v>
      </c>
      <c r="X9" s="40">
        <v>212.648</v>
      </c>
      <c r="Y9" s="40">
        <v>2004</v>
      </c>
      <c r="Z9" s="38" t="s">
        <v>30</v>
      </c>
      <c r="AA9" s="30">
        <v>40</v>
      </c>
      <c r="AB9" s="26">
        <v>40</v>
      </c>
      <c r="AC9" s="42">
        <v>197.08099999999999</v>
      </c>
      <c r="AD9" s="41">
        <v>2004</v>
      </c>
      <c r="AE9" s="34">
        <v>2004</v>
      </c>
      <c r="AF9" s="32" t="s">
        <v>128</v>
      </c>
      <c r="AG9" s="139">
        <v>40</v>
      </c>
      <c r="AH9" s="140">
        <v>40</v>
      </c>
      <c r="AI9" s="141">
        <v>199.547</v>
      </c>
      <c r="AJ9" s="32" t="s">
        <v>128</v>
      </c>
      <c r="AK9" s="139">
        <v>40</v>
      </c>
      <c r="AL9" s="142">
        <v>40</v>
      </c>
      <c r="AM9" s="143">
        <f>205968.57/1000</f>
        <v>205.96857</v>
      </c>
      <c r="AN9" s="32" t="s">
        <v>128</v>
      </c>
      <c r="AO9" s="139">
        <v>40</v>
      </c>
      <c r="AP9" s="140">
        <v>40.28</v>
      </c>
      <c r="AQ9" s="141">
        <v>216.43020000000001</v>
      </c>
      <c r="AR9" s="32" t="s">
        <v>128</v>
      </c>
      <c r="AS9" s="139">
        <v>40</v>
      </c>
      <c r="AT9" s="144">
        <v>40.28</v>
      </c>
      <c r="AU9" s="140">
        <v>195.99058000000002</v>
      </c>
      <c r="AV9" s="32" t="s">
        <v>128</v>
      </c>
      <c r="AW9" s="139">
        <v>40</v>
      </c>
      <c r="AX9" s="144">
        <v>40.28</v>
      </c>
      <c r="AY9" s="140">
        <v>198.84</v>
      </c>
      <c r="BA9" s="121"/>
      <c r="BB9" s="122"/>
      <c r="BC9" s="117"/>
      <c r="BD9" s="123"/>
      <c r="BE9" s="112"/>
      <c r="BF9" s="112"/>
      <c r="BG9" s="115"/>
      <c r="BH9" s="115"/>
    </row>
    <row r="10" spans="1:60">
      <c r="A10" s="19" t="s">
        <v>31</v>
      </c>
      <c r="B10" s="43" t="s">
        <v>32</v>
      </c>
      <c r="C10" s="43" t="s">
        <v>32</v>
      </c>
      <c r="D10" s="43" t="s">
        <v>32</v>
      </c>
      <c r="E10" s="43" t="s">
        <v>32</v>
      </c>
      <c r="F10" s="37" t="s">
        <v>33</v>
      </c>
      <c r="G10" s="23">
        <v>1020</v>
      </c>
      <c r="H10" s="23">
        <v>1122</v>
      </c>
      <c r="I10" s="23">
        <v>4441.2439999999997</v>
      </c>
      <c r="J10" s="25" t="s">
        <v>34</v>
      </c>
      <c r="K10" s="35" t="s">
        <v>33</v>
      </c>
      <c r="L10" s="26">
        <v>1020</v>
      </c>
      <c r="M10" s="26">
        <v>1122</v>
      </c>
      <c r="N10" s="40">
        <v>4587.9920000000002</v>
      </c>
      <c r="O10" s="25" t="s">
        <v>34</v>
      </c>
      <c r="P10" s="38" t="s">
        <v>33</v>
      </c>
      <c r="Q10" s="26">
        <v>1020</v>
      </c>
      <c r="R10" s="26">
        <v>1122</v>
      </c>
      <c r="S10" s="40">
        <v>4405.4790000000003</v>
      </c>
      <c r="T10" s="29" t="s">
        <v>34</v>
      </c>
      <c r="U10" s="35" t="s">
        <v>33</v>
      </c>
      <c r="V10" s="26">
        <v>1020</v>
      </c>
      <c r="W10" s="26">
        <v>1122</v>
      </c>
      <c r="X10" s="40">
        <v>4914.5910000000003</v>
      </c>
      <c r="Y10" s="25" t="s">
        <v>34</v>
      </c>
      <c r="Z10" s="38" t="s">
        <v>33</v>
      </c>
      <c r="AA10" s="30">
        <v>1020</v>
      </c>
      <c r="AB10" s="26">
        <v>1122</v>
      </c>
      <c r="AC10" s="42">
        <v>4675.0320000000002</v>
      </c>
      <c r="AD10" s="29" t="s">
        <v>34</v>
      </c>
      <c r="AE10" s="34" t="s">
        <v>34</v>
      </c>
      <c r="AF10" s="32" t="s">
        <v>129</v>
      </c>
      <c r="AG10" s="139">
        <v>1020</v>
      </c>
      <c r="AH10" s="140">
        <v>1122</v>
      </c>
      <c r="AI10" s="141">
        <v>4821.7470000000003</v>
      </c>
      <c r="AJ10" s="32" t="s">
        <v>129</v>
      </c>
      <c r="AK10" s="139">
        <v>1020</v>
      </c>
      <c r="AL10" s="142">
        <v>1122</v>
      </c>
      <c r="AM10" s="143">
        <v>4924.5049349999999</v>
      </c>
      <c r="AN10" s="32" t="s">
        <v>129</v>
      </c>
      <c r="AO10" s="139">
        <v>1020</v>
      </c>
      <c r="AP10" s="139">
        <v>1122</v>
      </c>
      <c r="AQ10" s="141">
        <v>4645.0964480000002</v>
      </c>
      <c r="AR10" s="32" t="s">
        <v>129</v>
      </c>
      <c r="AS10" s="139">
        <v>1020</v>
      </c>
      <c r="AT10" s="144">
        <v>1122</v>
      </c>
      <c r="AU10" s="140">
        <v>4185.0002770000001</v>
      </c>
      <c r="AV10" s="32" t="s">
        <v>129</v>
      </c>
      <c r="AW10" s="139">
        <v>1020</v>
      </c>
      <c r="AX10" s="144">
        <v>1122</v>
      </c>
      <c r="AY10" s="140">
        <v>4535.7120000000004</v>
      </c>
      <c r="BA10" s="121"/>
      <c r="BB10" s="122"/>
      <c r="BC10" s="117"/>
      <c r="BD10" s="123"/>
      <c r="BE10" s="112"/>
      <c r="BF10" s="112"/>
      <c r="BG10" s="115"/>
      <c r="BH10" s="115"/>
    </row>
    <row r="11" spans="1:60">
      <c r="A11" s="45" t="s">
        <v>35</v>
      </c>
      <c r="B11" s="43"/>
      <c r="C11" s="43"/>
      <c r="D11" s="43"/>
      <c r="E11" s="43"/>
      <c r="F11" s="37"/>
      <c r="G11" s="23"/>
      <c r="H11" s="23"/>
      <c r="I11" s="23"/>
      <c r="J11" s="25"/>
      <c r="K11" s="35"/>
      <c r="L11" s="26"/>
      <c r="M11" s="26"/>
      <c r="N11" s="40"/>
      <c r="O11" s="25"/>
      <c r="P11" s="38"/>
      <c r="Q11" s="26"/>
      <c r="R11" s="26"/>
      <c r="S11" s="40"/>
      <c r="T11" s="29"/>
      <c r="U11" s="35" t="s">
        <v>36</v>
      </c>
      <c r="V11" s="27" t="s">
        <v>36</v>
      </c>
      <c r="W11" s="27" t="s">
        <v>36</v>
      </c>
      <c r="X11" s="27" t="s">
        <v>36</v>
      </c>
      <c r="Y11" s="27" t="s">
        <v>36</v>
      </c>
      <c r="Z11" s="27" t="s">
        <v>36</v>
      </c>
      <c r="AA11" s="39" t="s">
        <v>36</v>
      </c>
      <c r="AB11" s="27" t="s">
        <v>36</v>
      </c>
      <c r="AC11" s="39" t="s">
        <v>36</v>
      </c>
      <c r="AD11" s="46" t="s">
        <v>36</v>
      </c>
      <c r="AE11" s="166" t="s">
        <v>131</v>
      </c>
      <c r="AF11" s="32" t="s">
        <v>130</v>
      </c>
      <c r="AG11" s="139">
        <v>108</v>
      </c>
      <c r="AH11" s="140">
        <v>100.79</v>
      </c>
      <c r="AI11" s="141">
        <v>350.25700000000001</v>
      </c>
      <c r="AJ11" s="32" t="s">
        <v>130</v>
      </c>
      <c r="AK11" s="139">
        <v>108</v>
      </c>
      <c r="AL11" s="142">
        <v>118</v>
      </c>
      <c r="AM11" s="143">
        <v>374.23239000000001</v>
      </c>
      <c r="AN11" s="32" t="s">
        <v>130</v>
      </c>
      <c r="AO11" s="139">
        <v>108</v>
      </c>
      <c r="AP11" s="140">
        <v>126.77</v>
      </c>
      <c r="AQ11" s="141">
        <v>460.35</v>
      </c>
      <c r="AR11" s="32" t="s">
        <v>130</v>
      </c>
      <c r="AS11" s="139">
        <v>108</v>
      </c>
      <c r="AT11" s="144">
        <v>126</v>
      </c>
      <c r="AU11" s="140">
        <v>366.03500000000003</v>
      </c>
      <c r="AV11" s="32" t="s">
        <v>130</v>
      </c>
      <c r="AW11" s="139">
        <v>108</v>
      </c>
      <c r="AX11" s="144">
        <v>126</v>
      </c>
      <c r="AY11" s="140">
        <v>399.29199999999997</v>
      </c>
      <c r="BA11" s="121"/>
      <c r="BB11" s="122"/>
      <c r="BC11" s="117"/>
      <c r="BD11" s="123"/>
      <c r="BE11" s="112"/>
      <c r="BF11" s="112"/>
      <c r="BG11" s="115"/>
      <c r="BH11" s="115"/>
    </row>
    <row r="12" spans="1:60">
      <c r="A12" s="19" t="s">
        <v>124</v>
      </c>
      <c r="B12" s="43"/>
      <c r="C12" s="43"/>
      <c r="D12" s="43"/>
      <c r="E12" s="43"/>
      <c r="F12" s="37"/>
      <c r="G12" s="23"/>
      <c r="H12" s="23"/>
      <c r="I12" s="23"/>
      <c r="J12" s="25"/>
      <c r="K12" s="35"/>
      <c r="L12" s="26"/>
      <c r="M12" s="26"/>
      <c r="N12" s="40"/>
      <c r="O12" s="25"/>
      <c r="P12" s="38"/>
      <c r="Q12" s="26"/>
      <c r="R12" s="26"/>
      <c r="S12" s="40"/>
      <c r="T12" s="29"/>
      <c r="U12" s="35"/>
      <c r="V12" s="27"/>
      <c r="W12" s="27"/>
      <c r="X12" s="27"/>
      <c r="Y12" s="27"/>
      <c r="Z12" s="27"/>
      <c r="AA12" s="39"/>
      <c r="AB12" s="27"/>
      <c r="AC12" s="39"/>
      <c r="AD12" s="46"/>
      <c r="AE12" s="165">
        <v>2019</v>
      </c>
      <c r="AF12" s="68" t="s">
        <v>36</v>
      </c>
      <c r="AG12" s="68" t="s">
        <v>36</v>
      </c>
      <c r="AH12" s="68" t="s">
        <v>36</v>
      </c>
      <c r="AI12" s="68" t="s">
        <v>36</v>
      </c>
      <c r="AJ12" s="68" t="s">
        <v>36</v>
      </c>
      <c r="AK12" s="68" t="s">
        <v>36</v>
      </c>
      <c r="AL12" s="68" t="s">
        <v>36</v>
      </c>
      <c r="AM12" s="68" t="s">
        <v>36</v>
      </c>
      <c r="AN12" s="68" t="s">
        <v>36</v>
      </c>
      <c r="AO12" s="68" t="s">
        <v>36</v>
      </c>
      <c r="AP12" s="68" t="s">
        <v>36</v>
      </c>
      <c r="AQ12" s="68" t="s">
        <v>36</v>
      </c>
      <c r="AR12" s="68" t="s">
        <v>36</v>
      </c>
      <c r="AS12" s="68" t="s">
        <v>36</v>
      </c>
      <c r="AT12" s="68" t="s">
        <v>36</v>
      </c>
      <c r="AU12" s="68" t="s">
        <v>36</v>
      </c>
      <c r="AV12" s="32" t="s">
        <v>123</v>
      </c>
      <c r="AW12" s="139">
        <v>720</v>
      </c>
      <c r="AX12" s="144">
        <v>669</v>
      </c>
      <c r="AY12" s="140">
        <v>1532.2840000000001</v>
      </c>
      <c r="BA12" s="121"/>
      <c r="BB12" s="122"/>
      <c r="BC12" s="117"/>
      <c r="BD12" s="123"/>
      <c r="BE12" s="112"/>
      <c r="BF12" s="112"/>
      <c r="BG12" s="115"/>
      <c r="BH12" s="115"/>
    </row>
    <row r="13" spans="1:60">
      <c r="A13" s="47" t="s">
        <v>37</v>
      </c>
      <c r="B13" s="48"/>
      <c r="C13" s="48"/>
      <c r="D13" s="48"/>
      <c r="E13" s="48"/>
      <c r="F13" s="49">
        <v>1480</v>
      </c>
      <c r="G13" s="50">
        <v>1504</v>
      </c>
      <c r="H13" s="50"/>
      <c r="I13" s="50">
        <v>6971.71</v>
      </c>
      <c r="J13" s="51"/>
      <c r="K13" s="49">
        <v>1480</v>
      </c>
      <c r="L13" s="50">
        <v>1504</v>
      </c>
      <c r="M13" s="52"/>
      <c r="N13" s="50">
        <v>7046.2110000000002</v>
      </c>
      <c r="O13" s="51"/>
      <c r="P13" s="53">
        <v>1480</v>
      </c>
      <c r="Q13" s="50">
        <v>1504</v>
      </c>
      <c r="R13" s="52"/>
      <c r="S13" s="50">
        <v>6808.3289999999997</v>
      </c>
      <c r="T13" s="54"/>
      <c r="U13" s="49">
        <v>1480</v>
      </c>
      <c r="V13" s="50">
        <v>1504</v>
      </c>
      <c r="W13" s="52"/>
      <c r="X13" s="50">
        <v>7531.0230000000001</v>
      </c>
      <c r="Y13" s="51"/>
      <c r="Z13" s="53">
        <v>1480</v>
      </c>
      <c r="AA13" s="55">
        <f>SUM(AA6:AA10)</f>
        <v>1480</v>
      </c>
      <c r="AB13" s="52"/>
      <c r="AC13" s="55">
        <v>7147.2219999999998</v>
      </c>
      <c r="AD13" s="54"/>
      <c r="AE13" s="56"/>
      <c r="AF13" s="145">
        <f>4*84+4*15+2*12+2*20+6*170+2*63</f>
        <v>1606</v>
      </c>
      <c r="AG13" s="146">
        <f>SUM(AG6:AG11)</f>
        <v>1588</v>
      </c>
      <c r="AH13" s="147">
        <f>SUM(AH6:AH11)</f>
        <v>1721.19</v>
      </c>
      <c r="AI13" s="148">
        <f>SUM(AI6:AI11)</f>
        <v>7731.1399999999994</v>
      </c>
      <c r="AJ13" s="145">
        <f>4*84+4*15+2*12+2*20+6*170+2*63</f>
        <v>1606</v>
      </c>
      <c r="AK13" s="146">
        <f>SUM(AK6:AK11)</f>
        <v>1612</v>
      </c>
      <c r="AL13" s="149">
        <f>SUM(AL6:AL11)</f>
        <v>1736</v>
      </c>
      <c r="AM13" s="146">
        <f>SUM(AM6:AM11)</f>
        <v>7941.8428000000004</v>
      </c>
      <c r="AN13" s="145">
        <f>4*84+4*15+2*12+2*20+6*170+2*63</f>
        <v>1606</v>
      </c>
      <c r="AO13" s="146">
        <f>SUM(AO6:AO11)</f>
        <v>1612</v>
      </c>
      <c r="AP13" s="150">
        <f>SUM(AP6:AP11)</f>
        <v>1747.9499999999998</v>
      </c>
      <c r="AQ13" s="148">
        <f>SUM(AQ6:AQ10)</f>
        <v>7256.8207840000005</v>
      </c>
      <c r="AR13" s="145">
        <f>4*84+4*15+2*12+2*20+6*170+2*63</f>
        <v>1606</v>
      </c>
      <c r="AS13" s="146">
        <f>SUM(AS6:AS11)</f>
        <v>1612</v>
      </c>
      <c r="AT13" s="151">
        <f>SUM(AT6:AT11)</f>
        <v>1748.3879999999999</v>
      </c>
      <c r="AU13" s="149">
        <f>SUM(AU6:AU11)</f>
        <v>6940.5814740000005</v>
      </c>
      <c r="AV13" s="145">
        <f>4*84+4*15+2*12+2*20+6*170+2*63+4*170</f>
        <v>2286</v>
      </c>
      <c r="AW13" s="146">
        <f>SUM(AW6:AW12)</f>
        <v>2332</v>
      </c>
      <c r="AX13" s="151"/>
      <c r="AY13" s="149">
        <f>SUM(AY6:AY12)</f>
        <v>8856.9310000000005</v>
      </c>
      <c r="BA13" s="121"/>
      <c r="BB13" s="124"/>
      <c r="BC13" s="117"/>
      <c r="BD13" s="123"/>
      <c r="BE13" s="112"/>
      <c r="BF13" s="112"/>
      <c r="BG13" s="115"/>
      <c r="BH13" s="115"/>
    </row>
    <row r="14" spans="1:60">
      <c r="A14" s="47" t="s">
        <v>38</v>
      </c>
      <c r="B14" s="43"/>
      <c r="C14" s="43"/>
      <c r="D14" s="43"/>
      <c r="E14" s="43"/>
      <c r="F14" s="35" t="s">
        <v>39</v>
      </c>
      <c r="G14" s="27" t="s">
        <v>40</v>
      </c>
      <c r="H14" s="27" t="s">
        <v>14</v>
      </c>
      <c r="I14" s="25" t="s">
        <v>16</v>
      </c>
      <c r="J14" s="40"/>
      <c r="K14" s="35" t="s">
        <v>39</v>
      </c>
      <c r="L14" s="27" t="s">
        <v>40</v>
      </c>
      <c r="M14" s="27" t="s">
        <v>14</v>
      </c>
      <c r="N14" s="25" t="s">
        <v>16</v>
      </c>
      <c r="O14" s="40"/>
      <c r="P14" s="38" t="s">
        <v>39</v>
      </c>
      <c r="Q14" s="27" t="s">
        <v>40</v>
      </c>
      <c r="R14" s="27" t="s">
        <v>14</v>
      </c>
      <c r="S14" s="25" t="s">
        <v>16</v>
      </c>
      <c r="T14" s="41"/>
      <c r="U14" s="35" t="s">
        <v>39</v>
      </c>
      <c r="V14" s="27" t="s">
        <v>40</v>
      </c>
      <c r="W14" s="27" t="s">
        <v>14</v>
      </c>
      <c r="X14" s="25" t="s">
        <v>16</v>
      </c>
      <c r="Y14" s="40"/>
      <c r="Z14" s="58" t="s">
        <v>39</v>
      </c>
      <c r="AA14" s="59" t="s">
        <v>40</v>
      </c>
      <c r="AB14" s="60" t="s">
        <v>14</v>
      </c>
      <c r="AC14" s="61" t="s">
        <v>16</v>
      </c>
      <c r="AD14" s="54"/>
      <c r="AE14" s="64"/>
      <c r="AF14" s="62" t="s">
        <v>41</v>
      </c>
      <c r="AG14" s="62" t="s">
        <v>42</v>
      </c>
      <c r="AH14" s="63" t="s">
        <v>14</v>
      </c>
      <c r="AI14" s="62"/>
      <c r="AJ14" s="62" t="s">
        <v>41</v>
      </c>
      <c r="AK14" s="62" t="s">
        <v>42</v>
      </c>
      <c r="AL14" s="63" t="s">
        <v>14</v>
      </c>
      <c r="AM14" s="62"/>
      <c r="AN14" s="62" t="s">
        <v>41</v>
      </c>
      <c r="AO14" s="62" t="s">
        <v>42</v>
      </c>
      <c r="AP14" s="63" t="s">
        <v>14</v>
      </c>
      <c r="AQ14" s="62" t="s">
        <v>16</v>
      </c>
      <c r="AR14" s="62" t="s">
        <v>41</v>
      </c>
      <c r="AS14" s="62" t="s">
        <v>42</v>
      </c>
      <c r="AT14" s="57" t="s">
        <v>14</v>
      </c>
      <c r="AU14" s="62" t="s">
        <v>16</v>
      </c>
      <c r="AV14" s="62" t="s">
        <v>41</v>
      </c>
      <c r="AW14" s="62" t="s">
        <v>42</v>
      </c>
      <c r="AX14" s="57" t="s">
        <v>14</v>
      </c>
      <c r="AY14" s="62" t="s">
        <v>16</v>
      </c>
      <c r="BA14" s="121"/>
      <c r="BB14" s="125"/>
      <c r="BC14" s="117"/>
      <c r="BD14" s="123"/>
      <c r="BE14" s="112"/>
      <c r="BF14" s="112"/>
      <c r="BG14" s="115"/>
      <c r="BH14" s="115"/>
    </row>
    <row r="15" spans="1:60">
      <c r="A15" s="19" t="s">
        <v>43</v>
      </c>
      <c r="B15" s="43"/>
      <c r="C15" s="43"/>
      <c r="D15" s="43"/>
      <c r="E15" s="43"/>
      <c r="F15" s="65" t="s">
        <v>44</v>
      </c>
      <c r="G15" s="66">
        <v>270</v>
      </c>
      <c r="H15" s="26">
        <v>0.26</v>
      </c>
      <c r="I15" s="26">
        <v>1.296</v>
      </c>
      <c r="J15" s="40">
        <v>1967</v>
      </c>
      <c r="K15" s="65" t="s">
        <v>44</v>
      </c>
      <c r="L15" s="26">
        <v>270</v>
      </c>
      <c r="M15" s="26">
        <v>0.255</v>
      </c>
      <c r="N15" s="27">
        <v>1.468</v>
      </c>
      <c r="O15" s="40">
        <v>1967</v>
      </c>
      <c r="P15" s="67" t="s">
        <v>44</v>
      </c>
      <c r="Q15" s="26">
        <v>270</v>
      </c>
      <c r="R15" s="26">
        <v>0.255</v>
      </c>
      <c r="S15" s="27">
        <v>1.333</v>
      </c>
      <c r="T15" s="41">
        <v>1967</v>
      </c>
      <c r="U15" s="65" t="s">
        <v>44</v>
      </c>
      <c r="V15" s="26">
        <v>270</v>
      </c>
      <c r="W15" s="26">
        <v>0.255</v>
      </c>
      <c r="X15" s="27">
        <v>1.2130000000000001</v>
      </c>
      <c r="Y15" s="40">
        <v>1967</v>
      </c>
      <c r="Z15" s="67" t="s">
        <v>44</v>
      </c>
      <c r="AA15" s="30">
        <v>270</v>
      </c>
      <c r="AB15" s="27" t="s">
        <v>36</v>
      </c>
      <c r="AC15" s="39">
        <v>0.92900000000000005</v>
      </c>
      <c r="AD15" s="41">
        <v>1967</v>
      </c>
      <c r="AE15" s="33" t="s">
        <v>46</v>
      </c>
      <c r="AF15" s="32" t="s">
        <v>45</v>
      </c>
      <c r="AG15" s="68" t="s">
        <v>36</v>
      </c>
      <c r="AH15" s="152">
        <v>0.18</v>
      </c>
      <c r="AI15" s="153">
        <v>0.94431699999999996</v>
      </c>
      <c r="AJ15" s="32" t="s">
        <v>45</v>
      </c>
      <c r="AK15" s="68" t="s">
        <v>36</v>
      </c>
      <c r="AL15" s="152">
        <v>0.18</v>
      </c>
      <c r="AM15" s="153">
        <f>1272834/10^6</f>
        <v>1.272834</v>
      </c>
      <c r="AN15" s="44" t="s">
        <v>45</v>
      </c>
      <c r="AO15" s="68" t="s">
        <v>36</v>
      </c>
      <c r="AP15" s="153">
        <v>0.05</v>
      </c>
      <c r="AQ15" s="153">
        <v>0.33012599999999998</v>
      </c>
      <c r="AR15" s="32" t="s">
        <v>45</v>
      </c>
      <c r="AS15" s="68" t="s">
        <v>36</v>
      </c>
      <c r="AT15" s="160">
        <v>0.39</v>
      </c>
      <c r="AU15" s="152">
        <v>2.0720800000000001</v>
      </c>
      <c r="AV15" s="32" t="s">
        <v>45</v>
      </c>
      <c r="AW15" s="68" t="s">
        <v>36</v>
      </c>
      <c r="AX15" s="160">
        <v>1.641</v>
      </c>
      <c r="AY15" s="152">
        <v>1.335</v>
      </c>
      <c r="BA15" s="121"/>
      <c r="BB15" s="122"/>
      <c r="BC15" s="126"/>
      <c r="BD15" s="127"/>
      <c r="BE15" s="112"/>
      <c r="BF15" s="112"/>
      <c r="BG15" s="115"/>
      <c r="BH15" s="115"/>
    </row>
    <row r="16" spans="1:60">
      <c r="A16" s="19" t="s">
        <v>47</v>
      </c>
      <c r="B16" s="43"/>
      <c r="C16" s="43"/>
      <c r="D16" s="43"/>
      <c r="E16" s="43"/>
      <c r="F16" s="65" t="s">
        <v>48</v>
      </c>
      <c r="G16" s="66">
        <v>200</v>
      </c>
      <c r="H16" s="26">
        <v>8.2000000000000003E-2</v>
      </c>
      <c r="I16" s="26">
        <v>0.33400000000000002</v>
      </c>
      <c r="J16" s="40">
        <v>1972</v>
      </c>
      <c r="K16" s="65" t="s">
        <v>48</v>
      </c>
      <c r="L16" s="26">
        <v>200</v>
      </c>
      <c r="M16" s="26">
        <v>8.5000000000000006E-2</v>
      </c>
      <c r="N16" s="26">
        <v>0.47699999999999998</v>
      </c>
      <c r="O16" s="40">
        <v>1972</v>
      </c>
      <c r="P16" s="67" t="s">
        <v>48</v>
      </c>
      <c r="Q16" s="26">
        <v>200</v>
      </c>
      <c r="R16" s="26">
        <v>8.5000000000000006E-2</v>
      </c>
      <c r="S16" s="26">
        <v>0.38100000000000001</v>
      </c>
      <c r="T16" s="41">
        <v>1972</v>
      </c>
      <c r="U16" s="65" t="s">
        <v>48</v>
      </c>
      <c r="V16" s="26">
        <v>200</v>
      </c>
      <c r="W16" s="26">
        <v>8.5000000000000006E-2</v>
      </c>
      <c r="X16" s="26">
        <v>0.42</v>
      </c>
      <c r="Y16" s="40">
        <v>1972</v>
      </c>
      <c r="Z16" s="67" t="s">
        <v>48</v>
      </c>
      <c r="AA16" s="30">
        <v>200</v>
      </c>
      <c r="AB16" s="27" t="s">
        <v>36</v>
      </c>
      <c r="AC16" s="30">
        <v>0.377</v>
      </c>
      <c r="AD16" s="41">
        <v>1972</v>
      </c>
      <c r="AE16" s="33" t="s">
        <v>50</v>
      </c>
      <c r="AF16" s="32" t="s">
        <v>49</v>
      </c>
      <c r="AG16" s="68" t="s">
        <v>36</v>
      </c>
      <c r="AH16" s="152">
        <v>7.0000000000000007E-2</v>
      </c>
      <c r="AI16" s="153">
        <v>0.37673000000000001</v>
      </c>
      <c r="AJ16" s="32" t="s">
        <v>49</v>
      </c>
      <c r="AK16" s="68" t="s">
        <v>36</v>
      </c>
      <c r="AL16" s="152">
        <v>0.68</v>
      </c>
      <c r="AM16" s="153">
        <f>93236/10^6</f>
        <v>9.3235999999999999E-2</v>
      </c>
      <c r="AN16" s="32" t="s">
        <v>49</v>
      </c>
      <c r="AO16" s="68" t="s">
        <v>36</v>
      </c>
      <c r="AP16" s="152">
        <v>0.08</v>
      </c>
      <c r="AQ16" s="153">
        <v>0.24152899999999999</v>
      </c>
      <c r="AR16" s="32" t="s">
        <v>49</v>
      </c>
      <c r="AS16" s="69" t="s">
        <v>36</v>
      </c>
      <c r="AT16" s="160">
        <v>8.7999999999999995E-2</v>
      </c>
      <c r="AU16" s="152">
        <v>0.31265700000000002</v>
      </c>
      <c r="AV16" s="32" t="s">
        <v>49</v>
      </c>
      <c r="AW16" s="69" t="s">
        <v>36</v>
      </c>
      <c r="AX16" s="160">
        <v>0.68300000000000005</v>
      </c>
      <c r="AY16" s="152">
        <v>0.379</v>
      </c>
      <c r="BA16" s="128"/>
      <c r="BB16" s="184">
        <f>AY13+17.8</f>
        <v>8874.7309999999998</v>
      </c>
      <c r="BC16" s="117"/>
      <c r="BD16" s="118"/>
      <c r="BE16" s="118"/>
      <c r="BF16" s="118"/>
      <c r="BG16" s="115"/>
      <c r="BH16" s="115"/>
    </row>
    <row r="17" spans="1:60">
      <c r="A17" s="19" t="s">
        <v>51</v>
      </c>
      <c r="B17" s="35" t="s">
        <v>52</v>
      </c>
      <c r="C17" s="36">
        <v>0</v>
      </c>
      <c r="D17" s="36">
        <v>0</v>
      </c>
      <c r="E17" s="21">
        <v>0</v>
      </c>
      <c r="F17" s="35" t="s">
        <v>53</v>
      </c>
      <c r="G17" s="66">
        <v>300</v>
      </c>
      <c r="H17" s="26">
        <v>0</v>
      </c>
      <c r="I17" s="26">
        <v>0</v>
      </c>
      <c r="J17" s="70">
        <v>1972</v>
      </c>
      <c r="K17" s="35" t="s">
        <v>53</v>
      </c>
      <c r="L17" s="26">
        <v>0</v>
      </c>
      <c r="M17" s="26">
        <v>0</v>
      </c>
      <c r="N17" s="26">
        <v>0</v>
      </c>
      <c r="O17" s="70">
        <v>1972</v>
      </c>
      <c r="P17" s="38" t="s">
        <v>53</v>
      </c>
      <c r="Q17" s="26">
        <v>0</v>
      </c>
      <c r="R17" s="26">
        <v>0</v>
      </c>
      <c r="S17" s="26">
        <v>0</v>
      </c>
      <c r="T17" s="71">
        <v>1972</v>
      </c>
      <c r="U17" s="35" t="s">
        <v>53</v>
      </c>
      <c r="V17" s="26">
        <v>0</v>
      </c>
      <c r="W17" s="26">
        <v>0</v>
      </c>
      <c r="X17" s="26">
        <v>0</v>
      </c>
      <c r="Y17" s="70">
        <v>1972</v>
      </c>
      <c r="Z17" s="38" t="s">
        <v>53</v>
      </c>
      <c r="AA17" s="30">
        <v>0</v>
      </c>
      <c r="AB17" s="27" t="s">
        <v>36</v>
      </c>
      <c r="AC17" s="30">
        <v>0</v>
      </c>
      <c r="AD17" s="71">
        <v>1972</v>
      </c>
      <c r="AE17" s="33" t="s">
        <v>50</v>
      </c>
      <c r="AF17" s="32" t="s">
        <v>54</v>
      </c>
      <c r="AG17" s="68" t="s">
        <v>36</v>
      </c>
      <c r="AH17" s="152">
        <v>0</v>
      </c>
      <c r="AI17" s="153">
        <v>0</v>
      </c>
      <c r="AJ17" s="32" t="s">
        <v>54</v>
      </c>
      <c r="AK17" s="68" t="s">
        <v>36</v>
      </c>
      <c r="AL17" s="152">
        <v>0</v>
      </c>
      <c r="AM17" s="153">
        <v>0</v>
      </c>
      <c r="AN17" s="32" t="s">
        <v>54</v>
      </c>
      <c r="AO17" s="68" t="s">
        <v>36</v>
      </c>
      <c r="AP17" s="152">
        <v>0</v>
      </c>
      <c r="AQ17" s="153">
        <v>0</v>
      </c>
      <c r="AR17" s="32" t="s">
        <v>54</v>
      </c>
      <c r="AS17" s="69" t="s">
        <v>36</v>
      </c>
      <c r="AT17" s="160">
        <v>0</v>
      </c>
      <c r="AU17" s="152">
        <v>0</v>
      </c>
      <c r="AV17" s="32" t="s">
        <v>54</v>
      </c>
      <c r="AW17" s="69" t="s">
        <v>36</v>
      </c>
      <c r="AX17" s="160">
        <v>0</v>
      </c>
      <c r="AY17" s="152">
        <v>0</v>
      </c>
      <c r="BA17" s="121"/>
      <c r="BB17" s="129"/>
      <c r="BC17" s="130"/>
      <c r="BD17" s="131"/>
      <c r="BE17" s="132"/>
      <c r="BF17" s="132"/>
      <c r="BG17" s="115"/>
      <c r="BH17" s="115"/>
    </row>
    <row r="18" spans="1:60">
      <c r="A18" s="19" t="s">
        <v>55</v>
      </c>
      <c r="B18" s="43"/>
      <c r="C18" s="43"/>
      <c r="D18" s="43"/>
      <c r="E18" s="43"/>
      <c r="F18" s="65" t="s">
        <v>56</v>
      </c>
      <c r="G18" s="66">
        <v>816</v>
      </c>
      <c r="H18" s="26">
        <v>0.995</v>
      </c>
      <c r="I18" s="26">
        <v>6.3179999999999996</v>
      </c>
      <c r="J18" s="40">
        <v>1973</v>
      </c>
      <c r="K18" s="65" t="s">
        <v>56</v>
      </c>
      <c r="L18" s="26">
        <v>816</v>
      </c>
      <c r="M18" s="26">
        <v>0.96499999999999997</v>
      </c>
      <c r="N18" s="26">
        <v>6.2220000000000004</v>
      </c>
      <c r="O18" s="40">
        <v>1973</v>
      </c>
      <c r="P18" s="67" t="s">
        <v>56</v>
      </c>
      <c r="Q18" s="26">
        <v>816</v>
      </c>
      <c r="R18" s="26">
        <v>0.96499999999999997</v>
      </c>
      <c r="S18" s="26">
        <v>5.335</v>
      </c>
      <c r="T18" s="41">
        <v>1973</v>
      </c>
      <c r="U18" s="65" t="s">
        <v>56</v>
      </c>
      <c r="V18" s="26">
        <v>816</v>
      </c>
      <c r="W18" s="26">
        <v>0.96499999999999997</v>
      </c>
      <c r="X18" s="26">
        <v>4.5289999999999999</v>
      </c>
      <c r="Y18" s="40">
        <v>1973</v>
      </c>
      <c r="Z18" s="67" t="s">
        <v>56</v>
      </c>
      <c r="AA18" s="30">
        <v>816</v>
      </c>
      <c r="AB18" s="27" t="s">
        <v>36</v>
      </c>
      <c r="AC18" s="30">
        <v>3.8290000000000002</v>
      </c>
      <c r="AD18" s="41">
        <v>1973</v>
      </c>
      <c r="AE18" s="33" t="s">
        <v>58</v>
      </c>
      <c r="AF18" s="32" t="s">
        <v>57</v>
      </c>
      <c r="AG18" s="68" t="s">
        <v>36</v>
      </c>
      <c r="AH18" s="152">
        <v>0.63</v>
      </c>
      <c r="AI18" s="153">
        <v>4.9188200000000002</v>
      </c>
      <c r="AJ18" s="32" t="s">
        <v>57</v>
      </c>
      <c r="AK18" s="68" t="s">
        <v>36</v>
      </c>
      <c r="AL18" s="152">
        <v>0.67500000000000004</v>
      </c>
      <c r="AM18" s="153">
        <f>4738192/10^6</f>
        <v>4.7381919999999997</v>
      </c>
      <c r="AN18" s="32" t="s">
        <v>57</v>
      </c>
      <c r="AO18" s="68" t="s">
        <v>36</v>
      </c>
      <c r="AP18" s="152">
        <v>0.67500000000000004</v>
      </c>
      <c r="AQ18" s="153">
        <v>4.0721720000000001</v>
      </c>
      <c r="AR18" s="32" t="s">
        <v>57</v>
      </c>
      <c r="AS18" s="69" t="s">
        <v>36</v>
      </c>
      <c r="AT18" s="160">
        <v>0.63</v>
      </c>
      <c r="AU18" s="152">
        <v>3.2768709999999999</v>
      </c>
      <c r="AV18" s="32" t="s">
        <v>57</v>
      </c>
      <c r="AW18" s="69" t="s">
        <v>36</v>
      </c>
      <c r="AX18" s="160">
        <v>3.2000000000000001E-2</v>
      </c>
      <c r="AY18" s="152">
        <v>2.1440000000000001</v>
      </c>
      <c r="BA18" s="121"/>
      <c r="BB18" s="129"/>
      <c r="BC18" s="117"/>
      <c r="BD18" s="131"/>
      <c r="BE18" s="132"/>
      <c r="BF18" s="132"/>
      <c r="BG18" s="115"/>
      <c r="BH18" s="115"/>
    </row>
    <row r="19" spans="1:60">
      <c r="A19" s="19" t="s">
        <v>59</v>
      </c>
      <c r="B19" s="35" t="s">
        <v>60</v>
      </c>
      <c r="C19" s="36">
        <v>0.26</v>
      </c>
      <c r="D19" s="21">
        <v>0.22800000000000001</v>
      </c>
      <c r="E19" s="21">
        <v>0.48299999999999998</v>
      </c>
      <c r="F19" s="35" t="s">
        <v>61</v>
      </c>
      <c r="G19" s="66">
        <v>260</v>
      </c>
      <c r="H19" s="26">
        <v>0.20200000000000001</v>
      </c>
      <c r="I19" s="26">
        <v>0.498</v>
      </c>
      <c r="J19" s="25">
        <v>1976</v>
      </c>
      <c r="K19" s="35" t="s">
        <v>61</v>
      </c>
      <c r="L19" s="26">
        <v>260</v>
      </c>
      <c r="M19" s="26">
        <v>0.17</v>
      </c>
      <c r="N19" s="26">
        <v>3.6999999999999998E-2</v>
      </c>
      <c r="O19" s="25">
        <v>1976</v>
      </c>
      <c r="P19" s="38" t="s">
        <v>61</v>
      </c>
      <c r="Q19" s="26">
        <v>0</v>
      </c>
      <c r="R19" s="26">
        <v>0</v>
      </c>
      <c r="S19" s="26">
        <v>0</v>
      </c>
      <c r="T19" s="29">
        <v>1976</v>
      </c>
      <c r="U19" s="35" t="s">
        <v>61</v>
      </c>
      <c r="V19" s="26">
        <v>0</v>
      </c>
      <c r="W19" s="26">
        <v>0</v>
      </c>
      <c r="X19" s="26">
        <v>0</v>
      </c>
      <c r="Y19" s="25">
        <v>1976</v>
      </c>
      <c r="Z19" s="38" t="s">
        <v>61</v>
      </c>
      <c r="AA19" s="30">
        <v>0</v>
      </c>
      <c r="AB19" s="27" t="s">
        <v>36</v>
      </c>
      <c r="AC19" s="30">
        <v>0</v>
      </c>
      <c r="AD19" s="29">
        <v>1976</v>
      </c>
      <c r="AE19" s="33" t="s">
        <v>63</v>
      </c>
      <c r="AF19" s="32" t="s">
        <v>62</v>
      </c>
      <c r="AG19" s="68" t="s">
        <v>36</v>
      </c>
      <c r="AH19" s="152">
        <v>0</v>
      </c>
      <c r="AI19" s="153">
        <v>0</v>
      </c>
      <c r="AJ19" s="32" t="s">
        <v>62</v>
      </c>
      <c r="AK19" s="68" t="s">
        <v>36</v>
      </c>
      <c r="AL19" s="152">
        <v>0</v>
      </c>
      <c r="AM19" s="153">
        <v>0</v>
      </c>
      <c r="AN19" s="32" t="s">
        <v>62</v>
      </c>
      <c r="AO19" s="68" t="s">
        <v>36</v>
      </c>
      <c r="AP19" s="152">
        <v>0</v>
      </c>
      <c r="AQ19" s="153">
        <v>0.79785899999999998</v>
      </c>
      <c r="AR19" s="32" t="s">
        <v>62</v>
      </c>
      <c r="AS19" s="69" t="s">
        <v>36</v>
      </c>
      <c r="AT19" s="160">
        <v>0.19400000000000001</v>
      </c>
      <c r="AU19" s="152">
        <v>1.293669</v>
      </c>
      <c r="AV19" s="32" t="s">
        <v>62</v>
      </c>
      <c r="AW19" s="69" t="s">
        <v>36</v>
      </c>
      <c r="AX19" s="160">
        <v>0.26800000000000002</v>
      </c>
      <c r="AY19" s="152">
        <v>0.75</v>
      </c>
      <c r="BA19" s="121"/>
      <c r="BB19" s="129"/>
      <c r="BC19" s="117"/>
      <c r="BD19" s="131"/>
      <c r="BE19" s="132"/>
      <c r="BF19" s="132"/>
      <c r="BG19" s="115"/>
      <c r="BH19" s="115"/>
    </row>
    <row r="20" spans="1:60">
      <c r="A20" s="19" t="s">
        <v>64</v>
      </c>
      <c r="B20" s="35" t="s">
        <v>65</v>
      </c>
      <c r="C20" s="21">
        <v>1.08</v>
      </c>
      <c r="D20" s="21">
        <v>1.3</v>
      </c>
      <c r="E20" s="21">
        <v>3.6779999999999999</v>
      </c>
      <c r="F20" s="65" t="s">
        <v>66</v>
      </c>
      <c r="G20" s="66">
        <v>750</v>
      </c>
      <c r="H20" s="26">
        <v>1.0900000000000001</v>
      </c>
      <c r="I20" s="26">
        <v>4.0979999999999999</v>
      </c>
      <c r="J20" s="70">
        <v>1988</v>
      </c>
      <c r="K20" s="65" t="s">
        <v>66</v>
      </c>
      <c r="L20" s="26">
        <v>1000</v>
      </c>
      <c r="M20" s="26">
        <v>0.89</v>
      </c>
      <c r="N20" s="26">
        <v>2.677</v>
      </c>
      <c r="O20" s="70">
        <v>1988</v>
      </c>
      <c r="P20" s="67" t="s">
        <v>66</v>
      </c>
      <c r="Q20" s="26">
        <v>1000</v>
      </c>
      <c r="R20" s="26">
        <v>0.89</v>
      </c>
      <c r="S20" s="26">
        <v>3.141</v>
      </c>
      <c r="T20" s="71">
        <v>1988</v>
      </c>
      <c r="U20" s="65" t="s">
        <v>66</v>
      </c>
      <c r="V20" s="26">
        <v>1000</v>
      </c>
      <c r="W20" s="26">
        <v>0.89</v>
      </c>
      <c r="X20" s="26">
        <v>2.2509999999999999</v>
      </c>
      <c r="Y20" s="70">
        <v>1988</v>
      </c>
      <c r="Z20" s="67" t="s">
        <v>66</v>
      </c>
      <c r="AA20" s="30">
        <v>1000</v>
      </c>
      <c r="AB20" s="27" t="s">
        <v>36</v>
      </c>
      <c r="AC20" s="30">
        <v>0.38200000000000001</v>
      </c>
      <c r="AD20" s="71">
        <v>1988</v>
      </c>
      <c r="AE20" s="33" t="s">
        <v>68</v>
      </c>
      <c r="AF20" s="32" t="s">
        <v>67</v>
      </c>
      <c r="AG20" s="68" t="s">
        <v>36</v>
      </c>
      <c r="AH20" s="152">
        <v>0</v>
      </c>
      <c r="AI20" s="153">
        <v>0</v>
      </c>
      <c r="AJ20" s="32" t="s">
        <v>67</v>
      </c>
      <c r="AK20" s="68" t="s">
        <v>36</v>
      </c>
      <c r="AL20" s="152">
        <v>0</v>
      </c>
      <c r="AM20" s="153">
        <v>0</v>
      </c>
      <c r="AN20" s="32" t="s">
        <v>67</v>
      </c>
      <c r="AO20" s="68" t="s">
        <v>36</v>
      </c>
      <c r="AP20" s="152">
        <v>0</v>
      </c>
      <c r="AQ20" s="153">
        <v>0</v>
      </c>
      <c r="AR20" s="32" t="s">
        <v>67</v>
      </c>
      <c r="AS20" s="69" t="s">
        <v>36</v>
      </c>
      <c r="AT20" s="160">
        <v>1.6707000000000001</v>
      </c>
      <c r="AU20" s="152">
        <v>4.5942819999999998</v>
      </c>
      <c r="AV20" s="32" t="s">
        <v>67</v>
      </c>
      <c r="AW20" s="69" t="s">
        <v>36</v>
      </c>
      <c r="AX20" s="160">
        <v>1.641</v>
      </c>
      <c r="AY20" s="152">
        <v>4.8220000000000001</v>
      </c>
      <c r="BA20" s="121"/>
      <c r="BB20" s="129"/>
      <c r="BC20" s="117"/>
      <c r="BD20" s="131"/>
      <c r="BE20" s="132"/>
      <c r="BF20" s="132"/>
      <c r="BG20" s="115"/>
      <c r="BH20" s="115"/>
    </row>
    <row r="21" spans="1:60">
      <c r="A21" s="19" t="s">
        <v>69</v>
      </c>
      <c r="B21" s="43"/>
      <c r="C21" s="43"/>
      <c r="D21" s="43"/>
      <c r="E21" s="43"/>
      <c r="F21" s="65" t="s">
        <v>70</v>
      </c>
      <c r="G21" s="66">
        <v>120</v>
      </c>
      <c r="H21" s="26">
        <v>6.6000000000000003E-2</v>
      </c>
      <c r="I21" s="26">
        <v>0.11899999999999999</v>
      </c>
      <c r="J21" s="25">
        <v>2000</v>
      </c>
      <c r="K21" s="65" t="s">
        <v>70</v>
      </c>
      <c r="L21" s="26">
        <v>120</v>
      </c>
      <c r="M21" s="26">
        <v>0.05</v>
      </c>
      <c r="N21" s="26">
        <v>0.109</v>
      </c>
      <c r="O21" s="25">
        <v>2000</v>
      </c>
      <c r="P21" s="67" t="s">
        <v>70</v>
      </c>
      <c r="Q21" s="26">
        <v>120</v>
      </c>
      <c r="R21" s="26">
        <v>0.05</v>
      </c>
      <c r="S21" s="26">
        <v>5.3999999999999999E-2</v>
      </c>
      <c r="T21" s="29">
        <v>2000</v>
      </c>
      <c r="U21" s="65" t="s">
        <v>70</v>
      </c>
      <c r="V21" s="26">
        <v>120</v>
      </c>
      <c r="W21" s="26">
        <v>0.05</v>
      </c>
      <c r="X21" s="26">
        <v>1.7000000000000001E-2</v>
      </c>
      <c r="Y21" s="25">
        <v>2000</v>
      </c>
      <c r="Z21" s="67" t="s">
        <v>70</v>
      </c>
      <c r="AA21" s="30">
        <v>120</v>
      </c>
      <c r="AB21" s="27" t="s">
        <v>36</v>
      </c>
      <c r="AC21" s="30">
        <v>2.1000000000000001E-2</v>
      </c>
      <c r="AD21" s="29">
        <v>2000</v>
      </c>
      <c r="AE21" s="33">
        <v>2000</v>
      </c>
      <c r="AF21" s="32" t="s">
        <v>71</v>
      </c>
      <c r="AG21" s="68" t="s">
        <v>36</v>
      </c>
      <c r="AH21" s="154">
        <v>0.05</v>
      </c>
      <c r="AI21" s="153">
        <v>0.41947499999999999</v>
      </c>
      <c r="AJ21" s="32" t="s">
        <v>71</v>
      </c>
      <c r="AK21" s="68" t="s">
        <v>36</v>
      </c>
      <c r="AL21" s="154">
        <v>0.03</v>
      </c>
      <c r="AM21" s="153">
        <v>1.7949E-2</v>
      </c>
      <c r="AN21" s="44" t="s">
        <v>71</v>
      </c>
      <c r="AO21" s="68" t="s">
        <v>36</v>
      </c>
      <c r="AP21" s="154">
        <v>0.03</v>
      </c>
      <c r="AQ21" s="153">
        <v>0.13621</v>
      </c>
      <c r="AR21" s="32" t="s">
        <v>71</v>
      </c>
      <c r="AS21" s="69" t="s">
        <v>36</v>
      </c>
      <c r="AT21" s="161">
        <v>0.02</v>
      </c>
      <c r="AU21" s="152">
        <v>4.9695299999999998E-3</v>
      </c>
      <c r="AV21" s="32" t="s">
        <v>71</v>
      </c>
      <c r="AW21" s="69" t="s">
        <v>36</v>
      </c>
      <c r="AX21" s="161">
        <v>0.02</v>
      </c>
      <c r="AY21" s="152">
        <v>6.0000000000000001E-3</v>
      </c>
      <c r="BA21" s="121"/>
      <c r="BB21" s="129"/>
      <c r="BC21" s="117"/>
      <c r="BD21" s="131"/>
      <c r="BE21" s="132"/>
      <c r="BF21" s="132"/>
      <c r="BG21" s="115"/>
      <c r="BH21" s="115"/>
    </row>
    <row r="22" spans="1:60">
      <c r="A22" s="19" t="s">
        <v>72</v>
      </c>
      <c r="B22" s="35" t="s">
        <v>73</v>
      </c>
      <c r="C22" s="36">
        <v>0.04</v>
      </c>
      <c r="D22" s="43" t="s">
        <v>32</v>
      </c>
      <c r="E22" s="21">
        <v>5.883E-2</v>
      </c>
      <c r="F22" s="65" t="s">
        <v>74</v>
      </c>
      <c r="G22" s="66">
        <v>40</v>
      </c>
      <c r="H22" s="26" t="b">
        <f>Q13=Q13</f>
        <v>1</v>
      </c>
      <c r="I22" s="26">
        <v>6.3E-2</v>
      </c>
      <c r="J22" s="25" t="s">
        <v>75</v>
      </c>
      <c r="K22" s="65" t="s">
        <v>74</v>
      </c>
      <c r="L22" s="26">
        <v>40</v>
      </c>
      <c r="M22" s="26">
        <v>1.2999999999999999E-2</v>
      </c>
      <c r="N22" s="26">
        <v>7.3010000000000005E-2</v>
      </c>
      <c r="O22" s="25" t="s">
        <v>75</v>
      </c>
      <c r="P22" s="67" t="s">
        <v>74</v>
      </c>
      <c r="Q22" s="26">
        <v>40</v>
      </c>
      <c r="R22" s="26">
        <v>1.2999999999999999E-2</v>
      </c>
      <c r="S22" s="26">
        <v>7.5999999999999998E-2</v>
      </c>
      <c r="T22" s="29" t="s">
        <v>75</v>
      </c>
      <c r="U22" s="65" t="s">
        <v>74</v>
      </c>
      <c r="V22" s="26">
        <v>40</v>
      </c>
      <c r="W22" s="26">
        <v>1.2999999999999999E-2</v>
      </c>
      <c r="X22" s="26">
        <v>8.1000000000000003E-2</v>
      </c>
      <c r="Y22" s="25" t="s">
        <v>75</v>
      </c>
      <c r="Z22" s="67" t="s">
        <v>74</v>
      </c>
      <c r="AA22" s="30">
        <v>40</v>
      </c>
      <c r="AB22" s="27" t="s">
        <v>36</v>
      </c>
      <c r="AC22" s="30">
        <v>0.04</v>
      </c>
      <c r="AD22" s="29" t="s">
        <v>75</v>
      </c>
      <c r="AE22" s="33" t="s">
        <v>75</v>
      </c>
      <c r="AF22" s="32" t="s">
        <v>76</v>
      </c>
      <c r="AG22" s="68" t="s">
        <v>36</v>
      </c>
      <c r="AH22" s="154" t="s">
        <v>32</v>
      </c>
      <c r="AI22" s="153">
        <v>0.5554</v>
      </c>
      <c r="AJ22" s="32" t="s">
        <v>76</v>
      </c>
      <c r="AK22" s="68" t="s">
        <v>36</v>
      </c>
      <c r="AL22" s="152" t="s">
        <v>36</v>
      </c>
      <c r="AM22" s="153">
        <v>1.634E-2</v>
      </c>
      <c r="AN22" s="32" t="s">
        <v>76</v>
      </c>
      <c r="AO22" s="68" t="s">
        <v>36</v>
      </c>
      <c r="AP22" s="152" t="s">
        <v>36</v>
      </c>
      <c r="AQ22" s="153">
        <v>0</v>
      </c>
      <c r="AR22" s="32" t="s">
        <v>76</v>
      </c>
      <c r="AS22" s="69" t="s">
        <v>36</v>
      </c>
      <c r="AT22" s="160" t="s">
        <v>36</v>
      </c>
      <c r="AU22" s="152">
        <v>2.8819800000000001E-3</v>
      </c>
      <c r="AV22" s="32" t="s">
        <v>76</v>
      </c>
      <c r="AW22" s="69" t="s">
        <v>36</v>
      </c>
      <c r="AX22" s="160">
        <v>0</v>
      </c>
      <c r="AY22" s="152">
        <v>2.1999999999999999E-2</v>
      </c>
      <c r="BA22" s="121"/>
      <c r="BB22" s="129"/>
      <c r="BC22" s="117"/>
      <c r="BD22" s="131"/>
      <c r="BE22" s="132"/>
      <c r="BF22" s="132"/>
      <c r="BG22" s="115"/>
      <c r="BH22" s="115"/>
    </row>
    <row r="23" spans="1:60">
      <c r="A23" s="19" t="s">
        <v>77</v>
      </c>
      <c r="B23" s="35" t="s">
        <v>78</v>
      </c>
      <c r="C23" s="36">
        <v>0.03</v>
      </c>
      <c r="D23" s="43" t="s">
        <v>32</v>
      </c>
      <c r="E23" s="21">
        <v>3.3859E-2</v>
      </c>
      <c r="F23" s="65" t="s">
        <v>79</v>
      </c>
      <c r="G23" s="66">
        <v>30</v>
      </c>
      <c r="H23" s="26">
        <v>0.02</v>
      </c>
      <c r="I23" s="26">
        <v>4.7E-2</v>
      </c>
      <c r="J23" s="25" t="s">
        <v>75</v>
      </c>
      <c r="K23" s="65" t="s">
        <v>79</v>
      </c>
      <c r="L23" s="26">
        <v>30</v>
      </c>
      <c r="M23" s="26">
        <v>1.7000000000000001E-2</v>
      </c>
      <c r="N23" s="26">
        <v>4.6038999999999997E-2</v>
      </c>
      <c r="O23" s="25" t="s">
        <v>75</v>
      </c>
      <c r="P23" s="67" t="s">
        <v>79</v>
      </c>
      <c r="Q23" s="26">
        <v>30</v>
      </c>
      <c r="R23" s="26">
        <v>1.7000000000000001E-2</v>
      </c>
      <c r="S23" s="26">
        <v>2.3E-2</v>
      </c>
      <c r="T23" s="29" t="s">
        <v>75</v>
      </c>
      <c r="U23" s="65" t="s">
        <v>79</v>
      </c>
      <c r="V23" s="26">
        <v>30</v>
      </c>
      <c r="W23" s="26">
        <v>1.7000000000000001E-2</v>
      </c>
      <c r="X23" s="26">
        <v>4.9000000000000002E-2</v>
      </c>
      <c r="Y23" s="25" t="s">
        <v>75</v>
      </c>
      <c r="Z23" s="67" t="s">
        <v>79</v>
      </c>
      <c r="AA23" s="30">
        <v>30</v>
      </c>
      <c r="AB23" s="27" t="s">
        <v>36</v>
      </c>
      <c r="AC23" s="30">
        <v>1.9E-2</v>
      </c>
      <c r="AD23" s="41" t="s">
        <v>80</v>
      </c>
      <c r="AE23" s="33" t="s">
        <v>80</v>
      </c>
      <c r="AF23" s="32" t="s">
        <v>81</v>
      </c>
      <c r="AG23" s="68" t="s">
        <v>36</v>
      </c>
      <c r="AH23" s="154">
        <v>0</v>
      </c>
      <c r="AI23" s="153">
        <v>0.29076000000000002</v>
      </c>
      <c r="AJ23" s="32" t="s">
        <v>81</v>
      </c>
      <c r="AK23" s="68" t="s">
        <v>36</v>
      </c>
      <c r="AL23" s="154">
        <v>0</v>
      </c>
      <c r="AM23" s="153">
        <v>4.7421999999999999E-2</v>
      </c>
      <c r="AN23" s="32" t="s">
        <v>81</v>
      </c>
      <c r="AO23" s="68" t="s">
        <v>36</v>
      </c>
      <c r="AP23" s="154">
        <v>0</v>
      </c>
      <c r="AQ23" s="153">
        <v>1.1317000000000001E-2</v>
      </c>
      <c r="AR23" s="32" t="s">
        <v>81</v>
      </c>
      <c r="AS23" s="69" t="s">
        <v>36</v>
      </c>
      <c r="AT23" s="161">
        <v>0</v>
      </c>
      <c r="AU23" s="152">
        <v>0</v>
      </c>
      <c r="AV23" s="32" t="s">
        <v>81</v>
      </c>
      <c r="AW23" s="69" t="s">
        <v>36</v>
      </c>
      <c r="AX23" s="161">
        <v>0</v>
      </c>
      <c r="AY23" s="152">
        <v>0</v>
      </c>
      <c r="BA23" s="121"/>
      <c r="BB23" s="129"/>
      <c r="BC23" s="117"/>
      <c r="BD23" s="117"/>
      <c r="BE23" s="133"/>
      <c r="BF23" s="132"/>
      <c r="BG23" s="115"/>
      <c r="BH23" s="115"/>
    </row>
    <row r="24" spans="1:60">
      <c r="A24" s="19" t="s">
        <v>82</v>
      </c>
      <c r="B24" s="43"/>
      <c r="C24" s="43"/>
      <c r="D24" s="43"/>
      <c r="E24" s="43"/>
      <c r="F24" s="65" t="s">
        <v>83</v>
      </c>
      <c r="G24" s="66">
        <v>50</v>
      </c>
      <c r="H24" s="26">
        <v>3.5000000000000003E-2</v>
      </c>
      <c r="I24" s="26">
        <v>4.3999999999999997E-2</v>
      </c>
      <c r="J24" s="25" t="s">
        <v>75</v>
      </c>
      <c r="K24" s="65" t="s">
        <v>83</v>
      </c>
      <c r="L24" s="26">
        <v>50</v>
      </c>
      <c r="M24" s="26">
        <v>0.03</v>
      </c>
      <c r="N24" s="26">
        <v>5.0236999999999997E-2</v>
      </c>
      <c r="O24" s="25" t="s">
        <v>75</v>
      </c>
      <c r="P24" s="67" t="s">
        <v>83</v>
      </c>
      <c r="Q24" s="26">
        <v>50</v>
      </c>
      <c r="R24" s="26">
        <v>0.03</v>
      </c>
      <c r="S24" s="26">
        <v>4.2000000000000003E-2</v>
      </c>
      <c r="T24" s="29" t="s">
        <v>75</v>
      </c>
      <c r="U24" s="65" t="s">
        <v>83</v>
      </c>
      <c r="V24" s="26">
        <v>50</v>
      </c>
      <c r="W24" s="26">
        <v>0</v>
      </c>
      <c r="X24" s="26">
        <v>0</v>
      </c>
      <c r="Y24" s="25" t="s">
        <v>75</v>
      </c>
      <c r="Z24" s="67" t="s">
        <v>83</v>
      </c>
      <c r="AA24" s="30">
        <v>50</v>
      </c>
      <c r="AB24" s="27" t="s">
        <v>36</v>
      </c>
      <c r="AC24" s="30">
        <v>0</v>
      </c>
      <c r="AD24" s="41" t="s">
        <v>80</v>
      </c>
      <c r="AE24" s="33" t="s">
        <v>80</v>
      </c>
      <c r="AF24" s="32" t="s">
        <v>84</v>
      </c>
      <c r="AG24" s="68" t="s">
        <v>36</v>
      </c>
      <c r="AH24" s="154">
        <v>0</v>
      </c>
      <c r="AI24" s="153">
        <v>0</v>
      </c>
      <c r="AJ24" s="32" t="s">
        <v>84</v>
      </c>
      <c r="AK24" s="68" t="s">
        <v>36</v>
      </c>
      <c r="AL24" s="154">
        <v>0</v>
      </c>
      <c r="AM24" s="153">
        <v>6.2000000000000003E-5</v>
      </c>
      <c r="AN24" s="32" t="s">
        <v>84</v>
      </c>
      <c r="AO24" s="68" t="s">
        <v>36</v>
      </c>
      <c r="AP24" s="154">
        <v>0</v>
      </c>
      <c r="AQ24" s="153">
        <v>1.0991000000000001E-2</v>
      </c>
      <c r="AR24" s="32" t="s">
        <v>84</v>
      </c>
      <c r="AS24" s="69" t="s">
        <v>36</v>
      </c>
      <c r="AT24" s="155">
        <v>0.05</v>
      </c>
      <c r="AU24" s="162">
        <v>8.0621479999999995E-2</v>
      </c>
      <c r="AV24" s="32" t="s">
        <v>84</v>
      </c>
      <c r="AW24" s="69" t="s">
        <v>36</v>
      </c>
      <c r="AX24" s="155">
        <v>0</v>
      </c>
      <c r="AY24" s="162">
        <v>8.7999999999999995E-2</v>
      </c>
      <c r="BA24" s="121"/>
      <c r="BB24" s="129"/>
      <c r="BC24" s="117"/>
      <c r="BD24" s="117"/>
      <c r="BE24" s="133"/>
      <c r="BF24" s="132"/>
      <c r="BG24" s="115"/>
      <c r="BH24" s="115"/>
    </row>
    <row r="25" spans="1:60">
      <c r="A25" s="19" t="s">
        <v>85</v>
      </c>
      <c r="B25" s="35" t="s">
        <v>78</v>
      </c>
      <c r="C25" s="36">
        <v>0.03</v>
      </c>
      <c r="D25" s="43" t="s">
        <v>32</v>
      </c>
      <c r="E25" s="21">
        <v>0.109685</v>
      </c>
      <c r="F25" s="65" t="s">
        <v>79</v>
      </c>
      <c r="G25" s="66">
        <v>30</v>
      </c>
      <c r="H25" s="26">
        <v>2.5999999999999999E-2</v>
      </c>
      <c r="I25" s="26">
        <v>0.14299999999999999</v>
      </c>
      <c r="J25" s="25" t="s">
        <v>75</v>
      </c>
      <c r="K25" s="65" t="s">
        <v>79</v>
      </c>
      <c r="L25" s="26">
        <v>30</v>
      </c>
      <c r="M25" s="26">
        <v>2.1999999999999999E-2</v>
      </c>
      <c r="N25" s="26">
        <v>5.8026000000000001E-2</v>
      </c>
      <c r="O25" s="25" t="s">
        <v>75</v>
      </c>
      <c r="P25" s="67" t="s">
        <v>79</v>
      </c>
      <c r="Q25" s="26">
        <v>30</v>
      </c>
      <c r="R25" s="26">
        <v>2.1999999999999999E-2</v>
      </c>
      <c r="S25" s="26">
        <v>8.9999999999999993E-3</v>
      </c>
      <c r="T25" s="29" t="s">
        <v>75</v>
      </c>
      <c r="U25" s="65" t="s">
        <v>79</v>
      </c>
      <c r="V25" s="26">
        <v>30</v>
      </c>
      <c r="W25" s="26">
        <v>0</v>
      </c>
      <c r="X25" s="26">
        <v>0</v>
      </c>
      <c r="Y25" s="25" t="s">
        <v>75</v>
      </c>
      <c r="Z25" s="67" t="s">
        <v>79</v>
      </c>
      <c r="AA25" s="30">
        <v>30</v>
      </c>
      <c r="AB25" s="27" t="s">
        <v>36</v>
      </c>
      <c r="AC25" s="30">
        <v>0</v>
      </c>
      <c r="AD25" s="41" t="s">
        <v>80</v>
      </c>
      <c r="AE25" s="33" t="s">
        <v>80</v>
      </c>
      <c r="AF25" s="32" t="s">
        <v>81</v>
      </c>
      <c r="AG25" s="68" t="s">
        <v>36</v>
      </c>
      <c r="AH25" s="154">
        <v>0</v>
      </c>
      <c r="AI25" s="153">
        <v>0</v>
      </c>
      <c r="AJ25" s="32" t="s">
        <v>81</v>
      </c>
      <c r="AK25" s="68" t="s">
        <v>36</v>
      </c>
      <c r="AL25" s="154">
        <v>0</v>
      </c>
      <c r="AM25" s="153">
        <v>0</v>
      </c>
      <c r="AN25" s="44" t="s">
        <v>81</v>
      </c>
      <c r="AO25" s="68" t="s">
        <v>36</v>
      </c>
      <c r="AP25" s="154">
        <v>0</v>
      </c>
      <c r="AQ25" s="153">
        <v>0</v>
      </c>
      <c r="AR25" s="32" t="s">
        <v>81</v>
      </c>
      <c r="AS25" s="69" t="s">
        <v>36</v>
      </c>
      <c r="AT25" s="161">
        <v>0</v>
      </c>
      <c r="AU25" s="152">
        <v>0</v>
      </c>
      <c r="AV25" s="32" t="s">
        <v>81</v>
      </c>
      <c r="AW25" s="69" t="s">
        <v>36</v>
      </c>
      <c r="AX25" s="161">
        <v>0</v>
      </c>
      <c r="AY25" s="152">
        <v>0</v>
      </c>
      <c r="BA25" s="121"/>
      <c r="BB25" s="129"/>
      <c r="BC25" s="117"/>
      <c r="BD25" s="117"/>
      <c r="BE25" s="133"/>
      <c r="BF25" s="132"/>
      <c r="BG25" s="115"/>
      <c r="BH25" s="115"/>
    </row>
    <row r="26" spans="1:60">
      <c r="A26" s="19" t="s">
        <v>86</v>
      </c>
      <c r="B26" s="35" t="s">
        <v>78</v>
      </c>
      <c r="C26" s="36">
        <v>0.03</v>
      </c>
      <c r="D26" s="43" t="s">
        <v>32</v>
      </c>
      <c r="E26" s="21">
        <v>7.4163999999999994E-2</v>
      </c>
      <c r="F26" s="65" t="s">
        <v>79</v>
      </c>
      <c r="G26" s="66">
        <v>30</v>
      </c>
      <c r="H26" s="27">
        <v>0</v>
      </c>
      <c r="I26" s="26">
        <v>0.10299999999999999</v>
      </c>
      <c r="J26" s="25" t="s">
        <v>75</v>
      </c>
      <c r="K26" s="65" t="s">
        <v>79</v>
      </c>
      <c r="L26" s="26">
        <v>30</v>
      </c>
      <c r="M26" s="27">
        <v>0</v>
      </c>
      <c r="N26" s="26">
        <v>0</v>
      </c>
      <c r="O26" s="25" t="s">
        <v>75</v>
      </c>
      <c r="P26" s="67" t="s">
        <v>79</v>
      </c>
      <c r="Q26" s="26">
        <v>0</v>
      </c>
      <c r="R26" s="27">
        <v>0</v>
      </c>
      <c r="S26" s="26"/>
      <c r="T26" s="29" t="s">
        <v>75</v>
      </c>
      <c r="U26" s="65" t="s">
        <v>79</v>
      </c>
      <c r="V26" s="26">
        <v>0</v>
      </c>
      <c r="W26" s="27" t="s">
        <v>36</v>
      </c>
      <c r="X26" s="26">
        <v>0</v>
      </c>
      <c r="Y26" s="25" t="s">
        <v>75</v>
      </c>
      <c r="Z26" s="67" t="s">
        <v>79</v>
      </c>
      <c r="AA26" s="30">
        <v>0</v>
      </c>
      <c r="AB26" s="27" t="s">
        <v>36</v>
      </c>
      <c r="AC26" s="30">
        <v>0</v>
      </c>
      <c r="AD26" s="41" t="s">
        <v>80</v>
      </c>
      <c r="AE26" s="33" t="s">
        <v>80</v>
      </c>
      <c r="AF26" s="32" t="s">
        <v>81</v>
      </c>
      <c r="AG26" s="68" t="s">
        <v>36</v>
      </c>
      <c r="AH26" s="152" t="s">
        <v>36</v>
      </c>
      <c r="AI26" s="155">
        <v>1.4636E-2</v>
      </c>
      <c r="AJ26" s="32" t="s">
        <v>81</v>
      </c>
      <c r="AK26" s="68" t="s">
        <v>36</v>
      </c>
      <c r="AL26" s="152" t="s">
        <v>36</v>
      </c>
      <c r="AM26" s="155">
        <v>1.4636E-2</v>
      </c>
      <c r="AN26" s="32" t="s">
        <v>81</v>
      </c>
      <c r="AO26" s="68" t="s">
        <v>36</v>
      </c>
      <c r="AP26" s="152" t="s">
        <v>36</v>
      </c>
      <c r="AQ26" s="155">
        <v>0</v>
      </c>
      <c r="AR26" s="32" t="s">
        <v>81</v>
      </c>
      <c r="AS26" s="69" t="s">
        <v>36</v>
      </c>
      <c r="AT26" s="161">
        <v>0</v>
      </c>
      <c r="AU26" s="154">
        <v>0</v>
      </c>
      <c r="AV26" s="32" t="s">
        <v>81</v>
      </c>
      <c r="AW26" s="69" t="s">
        <v>36</v>
      </c>
      <c r="AX26" s="161">
        <v>1.4999999999999999E-2</v>
      </c>
      <c r="AY26" s="154">
        <v>0</v>
      </c>
      <c r="BA26" s="121"/>
      <c r="BB26" s="129"/>
      <c r="BC26" s="117"/>
      <c r="BD26" s="117"/>
      <c r="BE26" s="133"/>
      <c r="BF26" s="132"/>
      <c r="BG26" s="115"/>
      <c r="BH26" s="115"/>
    </row>
    <row r="27" spans="1:60">
      <c r="A27" s="19" t="s">
        <v>87</v>
      </c>
      <c r="B27" s="35" t="s">
        <v>88</v>
      </c>
      <c r="C27" s="36">
        <v>0.05</v>
      </c>
      <c r="D27" s="43" t="s">
        <v>32</v>
      </c>
      <c r="E27" s="21">
        <v>0.17480999999999999</v>
      </c>
      <c r="F27" s="65" t="s">
        <v>83</v>
      </c>
      <c r="G27" s="66">
        <v>50</v>
      </c>
      <c r="H27" s="27">
        <v>0</v>
      </c>
      <c r="I27" s="26">
        <v>0.153</v>
      </c>
      <c r="J27" s="25" t="s">
        <v>75</v>
      </c>
      <c r="K27" s="65" t="s">
        <v>83</v>
      </c>
      <c r="L27" s="26">
        <v>50</v>
      </c>
      <c r="M27" s="27">
        <v>0</v>
      </c>
      <c r="N27" s="26">
        <v>0</v>
      </c>
      <c r="O27" s="25" t="s">
        <v>75</v>
      </c>
      <c r="P27" s="67" t="s">
        <v>83</v>
      </c>
      <c r="Q27" s="26">
        <v>50</v>
      </c>
      <c r="R27" s="27">
        <v>0</v>
      </c>
      <c r="S27" s="26">
        <v>0</v>
      </c>
      <c r="T27" s="29" t="s">
        <v>75</v>
      </c>
      <c r="U27" s="65" t="s">
        <v>83</v>
      </c>
      <c r="V27" s="26">
        <v>50</v>
      </c>
      <c r="W27" s="27" t="s">
        <v>36</v>
      </c>
      <c r="X27" s="26">
        <v>7.0000000000000007E-2</v>
      </c>
      <c r="Y27" s="25" t="s">
        <v>75</v>
      </c>
      <c r="Z27" s="67" t="s">
        <v>83</v>
      </c>
      <c r="AA27" s="30">
        <v>50</v>
      </c>
      <c r="AB27" s="27" t="s">
        <v>36</v>
      </c>
      <c r="AC27" s="30">
        <v>5.8999999999999997E-2</v>
      </c>
      <c r="AD27" s="41" t="s">
        <v>80</v>
      </c>
      <c r="AE27" s="33" t="s">
        <v>80</v>
      </c>
      <c r="AF27" s="32" t="s">
        <v>84</v>
      </c>
      <c r="AG27" s="68" t="s">
        <v>36</v>
      </c>
      <c r="AH27" s="152" t="s">
        <v>36</v>
      </c>
      <c r="AI27" s="153">
        <v>0.1588</v>
      </c>
      <c r="AJ27" s="32" t="s">
        <v>84</v>
      </c>
      <c r="AK27" s="68" t="s">
        <v>36</v>
      </c>
      <c r="AL27" s="152" t="s">
        <v>36</v>
      </c>
      <c r="AM27" s="153">
        <v>0.2646</v>
      </c>
      <c r="AN27" s="32" t="s">
        <v>84</v>
      </c>
      <c r="AO27" s="68" t="s">
        <v>36</v>
      </c>
      <c r="AP27" s="152" t="s">
        <v>36</v>
      </c>
      <c r="AQ27" s="153">
        <v>1.8223610000000001E-2</v>
      </c>
      <c r="AR27" s="32" t="s">
        <v>84</v>
      </c>
      <c r="AS27" s="69" t="s">
        <v>36</v>
      </c>
      <c r="AT27" s="161">
        <v>3.73E-2</v>
      </c>
      <c r="AU27" s="152">
        <v>4.8537839999999999E-2</v>
      </c>
      <c r="AV27" s="32" t="s">
        <v>84</v>
      </c>
      <c r="AW27" s="69" t="s">
        <v>36</v>
      </c>
      <c r="AX27" s="161">
        <v>3.2000000000000001E-2</v>
      </c>
      <c r="AY27" s="152">
        <v>1.4E-2</v>
      </c>
      <c r="BA27" s="121"/>
      <c r="BB27" s="129"/>
      <c r="BC27" s="117"/>
      <c r="BD27" s="117"/>
      <c r="BE27" s="133"/>
      <c r="BF27" s="132"/>
      <c r="BG27" s="115"/>
      <c r="BH27" s="115"/>
    </row>
    <row r="28" spans="1:60">
      <c r="A28" s="19" t="s">
        <v>89</v>
      </c>
      <c r="B28" s="35" t="s">
        <v>90</v>
      </c>
      <c r="C28" s="36">
        <v>7.0000000000000007E-2</v>
      </c>
      <c r="D28" s="43" t="s">
        <v>32</v>
      </c>
      <c r="E28" s="21">
        <v>9.8049999999999998E-2</v>
      </c>
      <c r="F28" s="180" t="s">
        <v>91</v>
      </c>
      <c r="G28" s="180"/>
      <c r="H28" s="181"/>
      <c r="I28" s="181"/>
      <c r="J28" s="27" t="s">
        <v>75</v>
      </c>
      <c r="K28" s="72" t="s">
        <v>92</v>
      </c>
      <c r="L28" s="73" t="s">
        <v>93</v>
      </c>
      <c r="M28" s="27">
        <v>0</v>
      </c>
      <c r="N28" s="74" t="s">
        <v>93</v>
      </c>
      <c r="O28" s="27" t="s">
        <v>75</v>
      </c>
      <c r="P28" s="75" t="s">
        <v>92</v>
      </c>
      <c r="Q28" s="73" t="s">
        <v>93</v>
      </c>
      <c r="R28" s="27">
        <v>0</v>
      </c>
      <c r="S28" s="26">
        <v>4.4999999999999998E-2</v>
      </c>
      <c r="T28" s="46" t="s">
        <v>75</v>
      </c>
      <c r="U28" s="72" t="s">
        <v>92</v>
      </c>
      <c r="V28" s="76">
        <v>0</v>
      </c>
      <c r="W28" s="27" t="s">
        <v>36</v>
      </c>
      <c r="X28" s="77" t="s">
        <v>36</v>
      </c>
      <c r="Y28" s="27" t="s">
        <v>75</v>
      </c>
      <c r="Z28" s="75" t="s">
        <v>94</v>
      </c>
      <c r="AA28" s="78" t="s">
        <v>93</v>
      </c>
      <c r="AB28" s="27" t="s">
        <v>36</v>
      </c>
      <c r="AC28" s="79" t="s">
        <v>36</v>
      </c>
      <c r="AD28" s="41" t="s">
        <v>80</v>
      </c>
      <c r="AE28" s="33" t="s">
        <v>80</v>
      </c>
      <c r="AF28" s="32" t="s">
        <v>92</v>
      </c>
      <c r="AG28" s="68" t="s">
        <v>36</v>
      </c>
      <c r="AH28" s="154">
        <v>0</v>
      </c>
      <c r="AI28" s="153">
        <v>0</v>
      </c>
      <c r="AJ28" s="32" t="s">
        <v>92</v>
      </c>
      <c r="AK28" s="68" t="s">
        <v>36</v>
      </c>
      <c r="AL28" s="154">
        <v>0</v>
      </c>
      <c r="AM28" s="153">
        <v>0</v>
      </c>
      <c r="AN28" s="44" t="s">
        <v>95</v>
      </c>
      <c r="AO28" s="68" t="s">
        <v>36</v>
      </c>
      <c r="AP28" s="154">
        <v>0</v>
      </c>
      <c r="AQ28" s="153">
        <v>0</v>
      </c>
      <c r="AR28" s="32" t="s">
        <v>95</v>
      </c>
      <c r="AS28" s="69" t="s">
        <v>36</v>
      </c>
      <c r="AT28" s="161">
        <v>0</v>
      </c>
      <c r="AU28" s="152">
        <v>0</v>
      </c>
      <c r="AV28" s="32" t="s">
        <v>95</v>
      </c>
      <c r="AW28" s="69" t="s">
        <v>36</v>
      </c>
      <c r="AX28" s="161">
        <v>0</v>
      </c>
      <c r="AY28" s="152">
        <v>0</v>
      </c>
      <c r="BA28" s="121"/>
      <c r="BB28" s="129"/>
      <c r="BC28" s="117"/>
      <c r="BD28" s="117"/>
      <c r="BE28" s="133"/>
      <c r="BF28" s="133"/>
      <c r="BG28" s="115"/>
      <c r="BH28" s="115"/>
    </row>
    <row r="29" spans="1:60">
      <c r="A29" s="19" t="s">
        <v>96</v>
      </c>
      <c r="B29" s="35"/>
      <c r="C29" s="36"/>
      <c r="D29" s="43"/>
      <c r="E29" s="21"/>
      <c r="F29" s="72"/>
      <c r="G29" s="72"/>
      <c r="H29" s="80"/>
      <c r="I29" s="80"/>
      <c r="J29" s="27"/>
      <c r="K29" s="72"/>
      <c r="L29" s="73"/>
      <c r="M29" s="27"/>
      <c r="N29" s="74"/>
      <c r="O29" s="27"/>
      <c r="P29" s="75"/>
      <c r="Q29" s="73"/>
      <c r="R29" s="27"/>
      <c r="S29" s="81">
        <v>0</v>
      </c>
      <c r="T29" s="46"/>
      <c r="U29" s="65" t="s">
        <v>97</v>
      </c>
      <c r="V29" s="76">
        <v>20</v>
      </c>
      <c r="W29" s="27" t="s">
        <v>36</v>
      </c>
      <c r="X29" s="77" t="s">
        <v>36</v>
      </c>
      <c r="Y29" s="26" t="s">
        <v>80</v>
      </c>
      <c r="Z29" s="75" t="s">
        <v>97</v>
      </c>
      <c r="AA29" s="82">
        <v>20</v>
      </c>
      <c r="AB29" s="27" t="s">
        <v>36</v>
      </c>
      <c r="AC29" s="79" t="s">
        <v>36</v>
      </c>
      <c r="AD29" s="83" t="s">
        <v>80</v>
      </c>
      <c r="AE29" s="84" t="s">
        <v>80</v>
      </c>
      <c r="AF29" s="32" t="s">
        <v>95</v>
      </c>
      <c r="AG29" s="68" t="s">
        <v>36</v>
      </c>
      <c r="AH29" s="152" t="s">
        <v>36</v>
      </c>
      <c r="AI29" s="155">
        <v>0</v>
      </c>
      <c r="AJ29" s="32" t="s">
        <v>95</v>
      </c>
      <c r="AK29" s="68" t="s">
        <v>36</v>
      </c>
      <c r="AL29" s="152" t="s">
        <v>36</v>
      </c>
      <c r="AM29" s="155">
        <v>0</v>
      </c>
      <c r="AN29" s="32" t="s">
        <v>92</v>
      </c>
      <c r="AO29" s="68" t="s">
        <v>36</v>
      </c>
      <c r="AP29" s="152" t="s">
        <v>36</v>
      </c>
      <c r="AQ29" s="155">
        <v>0</v>
      </c>
      <c r="AR29" s="85" t="s">
        <v>92</v>
      </c>
      <c r="AS29" s="68" t="s">
        <v>36</v>
      </c>
      <c r="AT29" s="161">
        <v>0</v>
      </c>
      <c r="AU29" s="154">
        <v>0</v>
      </c>
      <c r="AV29" s="85" t="s">
        <v>92</v>
      </c>
      <c r="AW29" s="68" t="s">
        <v>36</v>
      </c>
      <c r="AX29" s="161">
        <v>0</v>
      </c>
      <c r="AY29" s="154">
        <v>0</v>
      </c>
      <c r="BA29" s="121"/>
      <c r="BB29" s="129"/>
      <c r="BC29" s="117"/>
      <c r="BD29" s="117"/>
      <c r="BE29" s="133"/>
      <c r="BF29" s="132"/>
      <c r="BG29" s="115"/>
      <c r="BH29" s="115"/>
    </row>
    <row r="30" spans="1:60">
      <c r="A30" s="19" t="s">
        <v>98</v>
      </c>
      <c r="B30" s="35"/>
      <c r="C30" s="36"/>
      <c r="D30" s="43"/>
      <c r="E30" s="21"/>
      <c r="F30" s="65" t="s">
        <v>99</v>
      </c>
      <c r="G30" s="66">
        <v>200</v>
      </c>
      <c r="H30" s="26">
        <v>0.114</v>
      </c>
      <c r="I30" s="26">
        <v>1.0489999999999999</v>
      </c>
      <c r="J30" s="86">
        <v>1991</v>
      </c>
      <c r="K30" s="65" t="s">
        <v>99</v>
      </c>
      <c r="L30" s="26">
        <v>200</v>
      </c>
      <c r="M30" s="26">
        <v>3.5999999999999997E-2</v>
      </c>
      <c r="N30" s="26">
        <v>0.27387</v>
      </c>
      <c r="O30" s="86">
        <v>1991</v>
      </c>
      <c r="P30" s="67" t="s">
        <v>99</v>
      </c>
      <c r="Q30" s="26">
        <v>200</v>
      </c>
      <c r="R30" s="26">
        <v>3.5999999999999997E-2</v>
      </c>
      <c r="S30" s="26">
        <v>0.11</v>
      </c>
      <c r="T30" s="87">
        <v>1991</v>
      </c>
      <c r="U30" s="65" t="s">
        <v>99</v>
      </c>
      <c r="V30" s="26">
        <v>200</v>
      </c>
      <c r="W30" s="26">
        <v>3.5999999999999997E-2</v>
      </c>
      <c r="X30" s="26">
        <v>9.5000000000000001E-2</v>
      </c>
      <c r="Y30" s="86">
        <v>1991</v>
      </c>
      <c r="Z30" s="67" t="s">
        <v>99</v>
      </c>
      <c r="AA30" s="30">
        <v>200</v>
      </c>
      <c r="AB30" s="27" t="s">
        <v>36</v>
      </c>
      <c r="AC30" s="30">
        <v>0.32800000000000001</v>
      </c>
      <c r="AD30" s="87">
        <v>1991</v>
      </c>
      <c r="AE30" s="33" t="s">
        <v>101</v>
      </c>
      <c r="AF30" s="32" t="s">
        <v>100</v>
      </c>
      <c r="AG30" s="68" t="s">
        <v>36</v>
      </c>
      <c r="AH30" s="152">
        <v>0.06</v>
      </c>
      <c r="AI30" s="155">
        <v>5.0328999999999999E-2</v>
      </c>
      <c r="AJ30" s="32" t="s">
        <v>100</v>
      </c>
      <c r="AK30" s="68" t="s">
        <v>36</v>
      </c>
      <c r="AL30" s="152">
        <v>0.66</v>
      </c>
      <c r="AM30" s="155">
        <f>251503.5/10^6</f>
        <v>0.25150349999999999</v>
      </c>
      <c r="AN30" s="32" t="s">
        <v>100</v>
      </c>
      <c r="AO30" s="68" t="s">
        <v>36</v>
      </c>
      <c r="AP30" s="152">
        <v>8.3000000000000004E-2</v>
      </c>
      <c r="AQ30" s="155">
        <v>0.21446399999999999</v>
      </c>
      <c r="AR30" s="88" t="s">
        <v>100</v>
      </c>
      <c r="AS30" s="68" t="s">
        <v>36</v>
      </c>
      <c r="AT30" s="160">
        <v>7.8E-2</v>
      </c>
      <c r="AU30" s="154">
        <v>0.37573400000000001</v>
      </c>
      <c r="AV30" s="88" t="s">
        <v>100</v>
      </c>
      <c r="AW30" s="68" t="s">
        <v>36</v>
      </c>
      <c r="AX30" s="160">
        <v>7.5999999999999998E-2</v>
      </c>
      <c r="AY30" s="154">
        <v>0.29499999999999998</v>
      </c>
      <c r="BA30" s="121"/>
      <c r="BB30" s="129"/>
      <c r="BC30" s="117"/>
      <c r="BD30" s="117"/>
      <c r="BE30" s="133"/>
      <c r="BF30" s="133"/>
      <c r="BG30" s="115"/>
      <c r="BH30" s="115"/>
    </row>
    <row r="31" spans="1:60">
      <c r="A31" s="19" t="s">
        <v>102</v>
      </c>
      <c r="B31" s="35" t="s">
        <v>103</v>
      </c>
      <c r="C31" s="36">
        <v>0.2</v>
      </c>
      <c r="D31" s="21">
        <v>0.12</v>
      </c>
      <c r="E31" s="21">
        <v>0.20133999999999999</v>
      </c>
      <c r="F31" s="65" t="s">
        <v>99</v>
      </c>
      <c r="G31" s="66">
        <v>200</v>
      </c>
      <c r="H31" s="26">
        <v>0.105</v>
      </c>
      <c r="I31" s="26">
        <v>0.45900000000000002</v>
      </c>
      <c r="J31" s="70">
        <v>1992</v>
      </c>
      <c r="K31" s="65" t="s">
        <v>99</v>
      </c>
      <c r="L31" s="26">
        <v>200</v>
      </c>
      <c r="M31" s="26">
        <v>1.9E-2</v>
      </c>
      <c r="N31" s="26">
        <v>0.26217200000000002</v>
      </c>
      <c r="O31" s="70">
        <v>1992</v>
      </c>
      <c r="P31" s="67" t="s">
        <v>99</v>
      </c>
      <c r="Q31" s="26">
        <v>200</v>
      </c>
      <c r="R31" s="26">
        <v>1.9E-2</v>
      </c>
      <c r="S31" s="26">
        <v>3.3000000000000002E-2</v>
      </c>
      <c r="T31" s="71">
        <v>1992</v>
      </c>
      <c r="U31" s="65" t="s">
        <v>99</v>
      </c>
      <c r="V31" s="26">
        <v>200</v>
      </c>
      <c r="W31" s="26">
        <v>1.9E-2</v>
      </c>
      <c r="X31" s="26">
        <v>0.14899999999999999</v>
      </c>
      <c r="Y31" s="70">
        <v>1992</v>
      </c>
      <c r="Z31" s="67" t="s">
        <v>99</v>
      </c>
      <c r="AA31" s="30">
        <v>200</v>
      </c>
      <c r="AB31" s="27" t="s">
        <v>36</v>
      </c>
      <c r="AC31" s="30">
        <v>0.625</v>
      </c>
      <c r="AD31" s="71">
        <v>1992</v>
      </c>
      <c r="AE31" s="33" t="s">
        <v>104</v>
      </c>
      <c r="AF31" s="32" t="s">
        <v>100</v>
      </c>
      <c r="AG31" s="68" t="s">
        <v>36</v>
      </c>
      <c r="AH31" s="154">
        <v>0.1</v>
      </c>
      <c r="AI31" s="153">
        <v>1.9130000000000001E-2</v>
      </c>
      <c r="AJ31" s="32" t="s">
        <v>100</v>
      </c>
      <c r="AK31" s="68" t="s">
        <v>36</v>
      </c>
      <c r="AL31" s="154">
        <v>8.6999999999999994E-2</v>
      </c>
      <c r="AM31" s="153">
        <f>116901.77/10^6</f>
        <v>0.11690177</v>
      </c>
      <c r="AN31" s="44" t="s">
        <v>100</v>
      </c>
      <c r="AO31" s="68" t="s">
        <v>36</v>
      </c>
      <c r="AP31" s="154">
        <v>0.14299999999999999</v>
      </c>
      <c r="AQ31" s="153">
        <v>0.34723560999999997</v>
      </c>
      <c r="AR31" s="85" t="s">
        <v>100</v>
      </c>
      <c r="AS31" s="68" t="s">
        <v>36</v>
      </c>
      <c r="AT31" s="161">
        <v>0.14699999999999999</v>
      </c>
      <c r="AU31" s="152">
        <v>0.63665216000000002</v>
      </c>
      <c r="AV31" s="85" t="s">
        <v>100</v>
      </c>
      <c r="AW31" s="68" t="s">
        <v>36</v>
      </c>
      <c r="AX31" s="161">
        <v>0.13500000000000001</v>
      </c>
      <c r="AY31" s="152">
        <v>0.374</v>
      </c>
      <c r="BA31" s="121"/>
      <c r="BB31" s="134"/>
      <c r="BC31" s="117"/>
      <c r="BD31" s="117"/>
      <c r="BE31" s="133"/>
      <c r="BF31" s="132"/>
      <c r="BG31" s="115"/>
      <c r="BH31" s="115"/>
    </row>
    <row r="32" spans="1:60">
      <c r="A32" s="19" t="s">
        <v>105</v>
      </c>
      <c r="B32" s="35" t="s">
        <v>103</v>
      </c>
      <c r="C32" s="36">
        <v>0.2</v>
      </c>
      <c r="D32" s="21">
        <v>0.15</v>
      </c>
      <c r="E32" s="21">
        <v>0.70614600000000005</v>
      </c>
      <c r="F32" s="65" t="s">
        <v>99</v>
      </c>
      <c r="G32" s="66">
        <v>200</v>
      </c>
      <c r="H32" s="26">
        <v>0.125</v>
      </c>
      <c r="I32" s="26">
        <v>5.2999999999999999E-2</v>
      </c>
      <c r="J32" s="70">
        <v>1992</v>
      </c>
      <c r="K32" s="65" t="s">
        <v>99</v>
      </c>
      <c r="L32" s="26">
        <v>0</v>
      </c>
      <c r="M32" s="26">
        <v>0</v>
      </c>
      <c r="N32" s="26">
        <v>0</v>
      </c>
      <c r="O32" s="70">
        <v>1992</v>
      </c>
      <c r="P32" s="67" t="s">
        <v>99</v>
      </c>
      <c r="Q32" s="26">
        <v>0</v>
      </c>
      <c r="R32" s="26">
        <v>0</v>
      </c>
      <c r="S32" s="26">
        <v>0</v>
      </c>
      <c r="T32" s="71">
        <v>1992</v>
      </c>
      <c r="U32" s="65" t="s">
        <v>99</v>
      </c>
      <c r="V32" s="26">
        <v>200</v>
      </c>
      <c r="W32" s="27" t="s">
        <v>36</v>
      </c>
      <c r="X32" s="26">
        <v>4.1000000000000002E-2</v>
      </c>
      <c r="Y32" s="70">
        <v>1992</v>
      </c>
      <c r="Z32" s="67" t="s">
        <v>99</v>
      </c>
      <c r="AA32" s="30">
        <v>200</v>
      </c>
      <c r="AB32" s="27" t="s">
        <v>36</v>
      </c>
      <c r="AC32" s="30">
        <v>0.221</v>
      </c>
      <c r="AD32" s="71">
        <v>1992</v>
      </c>
      <c r="AE32" s="33" t="s">
        <v>104</v>
      </c>
      <c r="AF32" s="32" t="s">
        <v>100</v>
      </c>
      <c r="AG32" s="68" t="s">
        <v>36</v>
      </c>
      <c r="AH32" s="152">
        <v>0.125</v>
      </c>
      <c r="AI32" s="153">
        <v>0.30282199999999998</v>
      </c>
      <c r="AJ32" s="32" t="s">
        <v>100</v>
      </c>
      <c r="AK32" s="68" t="s">
        <v>36</v>
      </c>
      <c r="AL32" s="152">
        <v>0.28499999999999998</v>
      </c>
      <c r="AM32" s="153">
        <f>384540/10^6</f>
        <v>0.38453999999999999</v>
      </c>
      <c r="AN32" s="32" t="s">
        <v>100</v>
      </c>
      <c r="AO32" s="68" t="s">
        <v>36</v>
      </c>
      <c r="AP32" s="152">
        <v>0.32300000000000001</v>
      </c>
      <c r="AQ32" s="153">
        <v>0.48991000000000001</v>
      </c>
      <c r="AR32" s="85" t="s">
        <v>100</v>
      </c>
      <c r="AS32" s="68" t="s">
        <v>36</v>
      </c>
      <c r="AT32" s="160">
        <v>0.25800000000000001</v>
      </c>
      <c r="AU32" s="152">
        <v>0.17741999999999999</v>
      </c>
      <c r="AV32" s="85" t="s">
        <v>100</v>
      </c>
      <c r="AW32" s="68" t="s">
        <v>36</v>
      </c>
      <c r="AX32" s="160">
        <v>0.13</v>
      </c>
      <c r="AY32" s="152">
        <v>0.32300000000000001</v>
      </c>
      <c r="BA32" s="121"/>
      <c r="BB32" s="129"/>
      <c r="BC32" s="117"/>
      <c r="BD32" s="117"/>
      <c r="BE32" s="132"/>
      <c r="BF32" s="132"/>
      <c r="BG32" s="115"/>
      <c r="BH32" s="115"/>
    </row>
    <row r="33" spans="1:60">
      <c r="A33" s="19" t="s">
        <v>106</v>
      </c>
      <c r="B33" s="35" t="s">
        <v>107</v>
      </c>
      <c r="C33" s="36">
        <v>8.0000000000000002E-3</v>
      </c>
      <c r="D33" s="43" t="s">
        <v>32</v>
      </c>
      <c r="E33" s="43" t="s">
        <v>32</v>
      </c>
      <c r="F33" s="65" t="s">
        <v>108</v>
      </c>
      <c r="G33" s="66">
        <v>8</v>
      </c>
      <c r="H33" s="27">
        <v>0</v>
      </c>
      <c r="I33" s="27">
        <v>0</v>
      </c>
      <c r="J33" s="25">
        <v>1999</v>
      </c>
      <c r="K33" s="65" t="s">
        <v>108</v>
      </c>
      <c r="L33" s="26">
        <v>8</v>
      </c>
      <c r="M33" s="27">
        <v>0</v>
      </c>
      <c r="N33" s="27">
        <v>0</v>
      </c>
      <c r="O33" s="25">
        <v>1999</v>
      </c>
      <c r="P33" s="67" t="s">
        <v>108</v>
      </c>
      <c r="Q33" s="26">
        <v>8</v>
      </c>
      <c r="R33" s="27">
        <v>0</v>
      </c>
      <c r="S33" s="27">
        <v>0</v>
      </c>
      <c r="T33" s="29">
        <v>1999</v>
      </c>
      <c r="U33" s="65" t="s">
        <v>108</v>
      </c>
      <c r="V33" s="26">
        <v>8</v>
      </c>
      <c r="W33" s="27" t="s">
        <v>36</v>
      </c>
      <c r="X33" s="27" t="s">
        <v>36</v>
      </c>
      <c r="Y33" s="25">
        <v>1999</v>
      </c>
      <c r="Z33" s="67" t="s">
        <v>108</v>
      </c>
      <c r="AA33" s="30">
        <v>8</v>
      </c>
      <c r="AB33" s="27" t="s">
        <v>36</v>
      </c>
      <c r="AC33" s="39" t="s">
        <v>36</v>
      </c>
      <c r="AD33" s="29">
        <v>1999</v>
      </c>
      <c r="AE33" s="33">
        <v>1999</v>
      </c>
      <c r="AF33" s="32" t="s">
        <v>109</v>
      </c>
      <c r="AG33" s="68" t="s">
        <v>36</v>
      </c>
      <c r="AH33" s="152" t="s">
        <v>36</v>
      </c>
      <c r="AI33" s="153" t="s">
        <v>36</v>
      </c>
      <c r="AJ33" s="32" t="s">
        <v>109</v>
      </c>
      <c r="AK33" s="68" t="s">
        <v>36</v>
      </c>
      <c r="AL33" s="152" t="s">
        <v>36</v>
      </c>
      <c r="AM33" s="153" t="s">
        <v>36</v>
      </c>
      <c r="AN33" s="32" t="s">
        <v>109</v>
      </c>
      <c r="AO33" s="68" t="s">
        <v>36</v>
      </c>
      <c r="AP33" s="152" t="s">
        <v>36</v>
      </c>
      <c r="AQ33" s="153" t="s">
        <v>36</v>
      </c>
      <c r="AR33" s="88" t="s">
        <v>109</v>
      </c>
      <c r="AS33" s="68" t="s">
        <v>36</v>
      </c>
      <c r="AT33" s="160" t="s">
        <v>36</v>
      </c>
      <c r="AU33" s="152" t="s">
        <v>36</v>
      </c>
      <c r="AV33" s="88" t="s">
        <v>109</v>
      </c>
      <c r="AW33" s="68" t="s">
        <v>36</v>
      </c>
      <c r="AX33" s="160" t="s">
        <v>36</v>
      </c>
      <c r="AY33" s="152" t="s">
        <v>36</v>
      </c>
      <c r="BA33" s="121"/>
      <c r="BB33" s="129"/>
      <c r="BC33" s="117"/>
      <c r="BD33" s="117"/>
      <c r="BE33" s="133"/>
      <c r="BF33" s="132"/>
      <c r="BG33" s="115"/>
      <c r="BH33" s="115"/>
    </row>
    <row r="34" spans="1:60">
      <c r="A34" s="19" t="s">
        <v>110</v>
      </c>
      <c r="B34" s="35" t="s">
        <v>111</v>
      </c>
      <c r="C34" s="36">
        <v>2.2000000000000002</v>
      </c>
      <c r="D34" s="21">
        <v>1.2</v>
      </c>
      <c r="E34" s="21">
        <v>1.2270000000000001</v>
      </c>
      <c r="F34" s="35" t="s">
        <v>112</v>
      </c>
      <c r="G34" s="66">
        <v>2200</v>
      </c>
      <c r="H34" s="27">
        <v>2.278</v>
      </c>
      <c r="I34" s="27">
        <v>9.7560000000000002</v>
      </c>
      <c r="J34" s="70">
        <v>1996</v>
      </c>
      <c r="K34" s="35" t="s">
        <v>112</v>
      </c>
      <c r="L34" s="26">
        <v>2200</v>
      </c>
      <c r="M34" s="27">
        <v>1.7430000000000001</v>
      </c>
      <c r="N34" s="27">
        <v>7.7629999999999999</v>
      </c>
      <c r="O34" s="70">
        <v>1996</v>
      </c>
      <c r="P34" s="38" t="s">
        <v>112</v>
      </c>
      <c r="Q34" s="26">
        <v>2200</v>
      </c>
      <c r="R34" s="27">
        <v>1.7430000000000001</v>
      </c>
      <c r="S34" s="27">
        <v>3.8490000000000002</v>
      </c>
      <c r="T34" s="71">
        <v>1996</v>
      </c>
      <c r="U34" s="35" t="s">
        <v>112</v>
      </c>
      <c r="V34" s="26">
        <v>2200</v>
      </c>
      <c r="W34" s="27">
        <v>1.7430000000000001</v>
      </c>
      <c r="X34" s="27">
        <v>9.1080000000000005</v>
      </c>
      <c r="Y34" s="70">
        <v>1996</v>
      </c>
      <c r="Z34" s="38" t="s">
        <v>112</v>
      </c>
      <c r="AA34" s="30">
        <v>2200</v>
      </c>
      <c r="AB34" s="27" t="s">
        <v>36</v>
      </c>
      <c r="AC34" s="39">
        <v>9.3209999999999997</v>
      </c>
      <c r="AD34" s="71">
        <v>1996</v>
      </c>
      <c r="AE34" s="33" t="s">
        <v>114</v>
      </c>
      <c r="AF34" s="32" t="s">
        <v>113</v>
      </c>
      <c r="AG34" s="68" t="s">
        <v>36</v>
      </c>
      <c r="AH34" s="152">
        <v>1.1100000000000001</v>
      </c>
      <c r="AI34" s="153">
        <v>7.1223169999999998</v>
      </c>
      <c r="AJ34" s="32" t="s">
        <v>113</v>
      </c>
      <c r="AK34" s="68" t="s">
        <v>36</v>
      </c>
      <c r="AL34" s="152">
        <v>0.746</v>
      </c>
      <c r="AM34" s="153">
        <f>2809744/10^6</f>
        <v>2.8097439999999998</v>
      </c>
      <c r="AN34" s="32" t="s">
        <v>113</v>
      </c>
      <c r="AO34" s="68" t="s">
        <v>36</v>
      </c>
      <c r="AP34" s="152">
        <v>1.387</v>
      </c>
      <c r="AQ34" s="153">
        <v>4.1664159999999999</v>
      </c>
      <c r="AR34" s="85" t="s">
        <v>113</v>
      </c>
      <c r="AS34" s="68" t="s">
        <v>36</v>
      </c>
      <c r="AT34" s="160">
        <v>1.28</v>
      </c>
      <c r="AU34" s="152">
        <v>5.020988</v>
      </c>
      <c r="AV34" s="85" t="s">
        <v>113</v>
      </c>
      <c r="AW34" s="68" t="s">
        <v>36</v>
      </c>
      <c r="AX34" s="160">
        <v>1.5569999999999999</v>
      </c>
      <c r="AY34" s="152">
        <v>6.8680000000000003</v>
      </c>
      <c r="BA34" s="121"/>
      <c r="BB34" s="129"/>
      <c r="BC34" s="117"/>
      <c r="BD34" s="117"/>
      <c r="BE34" s="132"/>
      <c r="BF34" s="132"/>
      <c r="BG34" s="115"/>
      <c r="BH34" s="115"/>
    </row>
    <row r="35" spans="1:60">
      <c r="A35" s="19" t="s">
        <v>115</v>
      </c>
      <c r="B35" s="35" t="s">
        <v>103</v>
      </c>
      <c r="C35" s="36">
        <v>0.2</v>
      </c>
      <c r="D35" s="21">
        <v>0.23</v>
      </c>
      <c r="E35" s="21">
        <v>1.12486</v>
      </c>
      <c r="F35" s="35" t="s">
        <v>99</v>
      </c>
      <c r="G35" s="70">
        <v>200</v>
      </c>
      <c r="H35" s="27">
        <v>0.18</v>
      </c>
      <c r="I35" s="27">
        <v>0.81599999999999995</v>
      </c>
      <c r="J35" s="70">
        <v>2001</v>
      </c>
      <c r="K35" s="35" t="s">
        <v>99</v>
      </c>
      <c r="L35" s="27">
        <v>200</v>
      </c>
      <c r="M35" s="27">
        <v>0.15</v>
      </c>
      <c r="N35" s="27">
        <v>0.42666999999999999</v>
      </c>
      <c r="O35" s="70">
        <v>2001</v>
      </c>
      <c r="P35" s="38" t="s">
        <v>99</v>
      </c>
      <c r="Q35" s="27">
        <v>200</v>
      </c>
      <c r="R35" s="27">
        <v>0.15</v>
      </c>
      <c r="S35" s="27">
        <v>0.53100000000000003</v>
      </c>
      <c r="T35" s="71">
        <v>2001</v>
      </c>
      <c r="U35" s="35" t="s">
        <v>99</v>
      </c>
      <c r="V35" s="27">
        <v>200</v>
      </c>
      <c r="W35" s="27">
        <v>0.15</v>
      </c>
      <c r="X35" s="27">
        <v>0.34</v>
      </c>
      <c r="Y35" s="70">
        <v>2001</v>
      </c>
      <c r="Z35" s="38" t="s">
        <v>99</v>
      </c>
      <c r="AA35" s="39">
        <v>200</v>
      </c>
      <c r="AB35" s="27" t="s">
        <v>36</v>
      </c>
      <c r="AC35" s="39">
        <v>0.53700000000000003</v>
      </c>
      <c r="AD35" s="71">
        <v>2001</v>
      </c>
      <c r="AE35" s="34">
        <v>2001</v>
      </c>
      <c r="AF35" s="32" t="s">
        <v>100</v>
      </c>
      <c r="AG35" s="68" t="s">
        <v>36</v>
      </c>
      <c r="AH35" s="152">
        <v>4.7E-2</v>
      </c>
      <c r="AI35" s="156">
        <v>0.65748799999999996</v>
      </c>
      <c r="AJ35" s="32" t="s">
        <v>100</v>
      </c>
      <c r="AK35" s="68" t="s">
        <v>36</v>
      </c>
      <c r="AL35" s="152">
        <v>0.48</v>
      </c>
      <c r="AM35" s="156">
        <f>765080/10^6</f>
        <v>0.76507999999999998</v>
      </c>
      <c r="AN35" s="32" t="s">
        <v>100</v>
      </c>
      <c r="AO35" s="68" t="s">
        <v>36</v>
      </c>
      <c r="AP35" s="152">
        <v>0.155</v>
      </c>
      <c r="AQ35" s="156">
        <v>0.37208999999999998</v>
      </c>
      <c r="AR35" s="85" t="s">
        <v>100</v>
      </c>
      <c r="AS35" s="68" t="s">
        <v>36</v>
      </c>
      <c r="AT35" s="160">
        <v>0</v>
      </c>
      <c r="AU35" s="152">
        <v>0</v>
      </c>
      <c r="AV35" s="85" t="s">
        <v>100</v>
      </c>
      <c r="AW35" s="68" t="s">
        <v>36</v>
      </c>
      <c r="AX35" s="160">
        <v>0.161</v>
      </c>
      <c r="AY35" s="152">
        <v>0.29199999999999998</v>
      </c>
      <c r="BA35" s="121"/>
      <c r="BB35" s="129"/>
      <c r="BC35" s="117"/>
      <c r="BD35" s="117"/>
      <c r="BE35" s="133"/>
      <c r="BF35" s="133"/>
      <c r="BG35" s="115"/>
      <c r="BH35" s="115"/>
    </row>
    <row r="36" spans="1:60">
      <c r="A36" s="19" t="s">
        <v>116</v>
      </c>
      <c r="B36" s="35" t="s">
        <v>90</v>
      </c>
      <c r="C36" s="36">
        <v>7.0000000000000007E-2</v>
      </c>
      <c r="D36" s="21">
        <v>7.0999999999999994E-2</v>
      </c>
      <c r="E36" s="21">
        <v>0.374417</v>
      </c>
      <c r="F36" s="35" t="s">
        <v>117</v>
      </c>
      <c r="G36" s="86">
        <v>70</v>
      </c>
      <c r="H36" s="27">
        <v>0</v>
      </c>
      <c r="I36" s="25">
        <v>8.8999999999999996E-2</v>
      </c>
      <c r="J36" s="70">
        <v>2005</v>
      </c>
      <c r="K36" s="35" t="s">
        <v>117</v>
      </c>
      <c r="L36" s="89">
        <v>70</v>
      </c>
      <c r="M36" s="27">
        <v>0</v>
      </c>
      <c r="N36" s="27">
        <v>3.7581000000000003E-2</v>
      </c>
      <c r="O36" s="70">
        <v>2005</v>
      </c>
      <c r="P36" s="38" t="s">
        <v>117</v>
      </c>
      <c r="Q36" s="89">
        <v>70</v>
      </c>
      <c r="R36" s="27">
        <v>0</v>
      </c>
      <c r="S36" s="27">
        <v>3.7999999999999999E-2</v>
      </c>
      <c r="T36" s="71">
        <v>2005</v>
      </c>
      <c r="U36" s="35" t="s">
        <v>117</v>
      </c>
      <c r="V36" s="89">
        <v>70</v>
      </c>
      <c r="W36" s="27" t="s">
        <v>36</v>
      </c>
      <c r="X36" s="27">
        <v>0.114</v>
      </c>
      <c r="Y36" s="70">
        <v>2005</v>
      </c>
      <c r="Z36" s="38" t="s">
        <v>117</v>
      </c>
      <c r="AA36" s="90">
        <v>70</v>
      </c>
      <c r="AB36" s="27" t="s">
        <v>36</v>
      </c>
      <c r="AC36" s="39">
        <v>0.13600000000000001</v>
      </c>
      <c r="AD36" s="71">
        <v>2005</v>
      </c>
      <c r="AE36" s="34">
        <v>2005</v>
      </c>
      <c r="AF36" s="32" t="s">
        <v>118</v>
      </c>
      <c r="AG36" s="68" t="s">
        <v>36</v>
      </c>
      <c r="AH36" s="154">
        <v>4.6190000000000003E-5</v>
      </c>
      <c r="AI36" s="156">
        <v>0.118753</v>
      </c>
      <c r="AJ36" s="32" t="s">
        <v>118</v>
      </c>
      <c r="AK36" s="68" t="s">
        <v>36</v>
      </c>
      <c r="AL36" s="154">
        <v>6.3210000000000002E-2</v>
      </c>
      <c r="AM36" s="156">
        <v>0.18498899999999999</v>
      </c>
      <c r="AN36" s="32" t="s">
        <v>118</v>
      </c>
      <c r="AO36" s="68" t="s">
        <v>36</v>
      </c>
      <c r="AP36" s="154">
        <v>0</v>
      </c>
      <c r="AQ36" s="156">
        <v>0</v>
      </c>
      <c r="AR36" s="85" t="s">
        <v>118</v>
      </c>
      <c r="AS36" s="68" t="s">
        <v>36</v>
      </c>
      <c r="AT36" s="161">
        <v>4.4999999999999998E-2</v>
      </c>
      <c r="AU36" s="163">
        <v>0.11511</v>
      </c>
      <c r="AV36" s="85" t="s">
        <v>118</v>
      </c>
      <c r="AW36" s="68" t="s">
        <v>36</v>
      </c>
      <c r="AX36" s="161">
        <v>0</v>
      </c>
      <c r="AY36" s="163">
        <v>2.5999999999999999E-2</v>
      </c>
      <c r="BA36" s="121"/>
      <c r="BB36" s="129"/>
      <c r="BC36" s="117"/>
      <c r="BD36" s="131"/>
      <c r="BE36" s="132"/>
      <c r="BF36" s="132"/>
      <c r="BG36" s="115"/>
      <c r="BH36" s="115"/>
    </row>
    <row r="37" spans="1:60">
      <c r="A37" s="19" t="s">
        <v>119</v>
      </c>
      <c r="B37" s="35" t="s">
        <v>120</v>
      </c>
      <c r="C37" s="43" t="s">
        <v>32</v>
      </c>
      <c r="D37" s="43" t="s">
        <v>32</v>
      </c>
      <c r="E37" s="43" t="s">
        <v>32</v>
      </c>
      <c r="F37" s="35" t="s">
        <v>121</v>
      </c>
      <c r="G37" s="86">
        <v>100</v>
      </c>
      <c r="H37" s="40" t="s">
        <v>93</v>
      </c>
      <c r="I37" s="91">
        <v>0.11899999999999999</v>
      </c>
      <c r="J37" s="70">
        <v>2007</v>
      </c>
      <c r="K37" s="35" t="s">
        <v>121</v>
      </c>
      <c r="L37" s="89">
        <v>100</v>
      </c>
      <c r="M37" s="40" t="s">
        <v>93</v>
      </c>
      <c r="N37" s="91">
        <v>2.7889000000000001E-2</v>
      </c>
      <c r="O37" s="70">
        <v>2007</v>
      </c>
      <c r="P37" s="38" t="s">
        <v>121</v>
      </c>
      <c r="Q37" s="89">
        <v>100</v>
      </c>
      <c r="R37" s="40" t="s">
        <v>93</v>
      </c>
      <c r="S37" s="91">
        <v>2.8000000000000001E-2</v>
      </c>
      <c r="T37" s="71">
        <v>2007</v>
      </c>
      <c r="U37" s="35" t="s">
        <v>121</v>
      </c>
      <c r="V37" s="89">
        <v>100</v>
      </c>
      <c r="W37" s="25" t="s">
        <v>36</v>
      </c>
      <c r="X37" s="91" t="s">
        <v>36</v>
      </c>
      <c r="Y37" s="70">
        <v>2007</v>
      </c>
      <c r="Z37" s="38" t="s">
        <v>121</v>
      </c>
      <c r="AA37" s="90">
        <v>100</v>
      </c>
      <c r="AB37" s="27" t="s">
        <v>36</v>
      </c>
      <c r="AC37" s="92">
        <v>0.107</v>
      </c>
      <c r="AD37" s="71">
        <v>2007</v>
      </c>
      <c r="AE37" s="34">
        <v>2007</v>
      </c>
      <c r="AF37" s="32" t="s">
        <v>122</v>
      </c>
      <c r="AG37" s="68" t="s">
        <v>36</v>
      </c>
      <c r="AH37" s="152" t="s">
        <v>36</v>
      </c>
      <c r="AI37" s="156">
        <v>6.3758999999999996E-2</v>
      </c>
      <c r="AJ37" s="32" t="s">
        <v>122</v>
      </c>
      <c r="AK37" s="68" t="s">
        <v>36</v>
      </c>
      <c r="AL37" s="154">
        <v>3.5000000000000003E-2</v>
      </c>
      <c r="AM37" s="156">
        <v>4.8674000000000002E-2</v>
      </c>
      <c r="AN37" s="44" t="s">
        <v>122</v>
      </c>
      <c r="AO37" s="68" t="s">
        <v>36</v>
      </c>
      <c r="AP37" s="154">
        <v>5.8000000000000003E-2</v>
      </c>
      <c r="AQ37" s="156">
        <v>1.3271E-2</v>
      </c>
      <c r="AR37" s="85" t="s">
        <v>122</v>
      </c>
      <c r="AS37" s="68" t="s">
        <v>36</v>
      </c>
      <c r="AT37" s="161">
        <v>2.5000000000000001E-2</v>
      </c>
      <c r="AU37" s="163">
        <v>4.1166000000000001E-2</v>
      </c>
      <c r="AV37" s="85" t="s">
        <v>122</v>
      </c>
      <c r="AW37" s="68" t="s">
        <v>36</v>
      </c>
      <c r="AX37" s="161" t="s">
        <v>36</v>
      </c>
      <c r="AY37" s="163">
        <v>0.05</v>
      </c>
      <c r="BA37" s="121"/>
      <c r="BB37" s="122"/>
      <c r="BC37" s="117"/>
      <c r="BD37" s="117"/>
      <c r="BE37" s="132"/>
      <c r="BF37" s="132"/>
      <c r="BG37" s="115"/>
      <c r="BH37" s="115"/>
    </row>
    <row r="38" spans="1:60">
      <c r="A38" s="93" t="s">
        <v>37</v>
      </c>
      <c r="B38" s="94"/>
      <c r="C38" s="94"/>
      <c r="D38" s="94"/>
      <c r="E38" s="94"/>
      <c r="F38" s="95">
        <v>8098</v>
      </c>
      <c r="G38" s="96">
        <v>6144</v>
      </c>
      <c r="H38" s="97"/>
      <c r="I38" s="98">
        <v>25.582000000000001</v>
      </c>
      <c r="J38" s="94"/>
      <c r="K38" s="95">
        <v>8098</v>
      </c>
      <c r="L38" s="98">
        <v>5894</v>
      </c>
      <c r="M38" s="99"/>
      <c r="N38" s="98">
        <v>20.007000000000001</v>
      </c>
      <c r="O38" s="94"/>
      <c r="P38" s="100">
        <v>8098</v>
      </c>
      <c r="Q38" s="98">
        <v>5584</v>
      </c>
      <c r="R38" s="99"/>
      <c r="S38" s="98">
        <v>15.028</v>
      </c>
      <c r="T38" s="101"/>
      <c r="U38" s="95">
        <v>8098</v>
      </c>
      <c r="V38" s="98">
        <v>5804</v>
      </c>
      <c r="W38" s="99"/>
      <c r="X38" s="98">
        <v>18.477</v>
      </c>
      <c r="Y38" s="94"/>
      <c r="Z38" s="102">
        <v>8098</v>
      </c>
      <c r="AA38" s="103">
        <v>5804</v>
      </c>
      <c r="AB38" s="99"/>
      <c r="AC38" s="103">
        <v>16.931999999999999</v>
      </c>
      <c r="AD38" s="101"/>
      <c r="AE38" s="107"/>
      <c r="AF38" s="104">
        <f>4*90+3*100+3*250+5*250+3*130+3*500+2*60+40+30+50+30+30+50+20+200+200+200+8+2200+200+70+100</f>
        <v>8098</v>
      </c>
      <c r="AG38" s="105" t="s">
        <v>36</v>
      </c>
      <c r="AH38" s="157">
        <f>SUM(AH15:AH37)</f>
        <v>2.3720461900000003</v>
      </c>
      <c r="AI38" s="158">
        <f>SUM(AI15:AI37)</f>
        <v>16.013535999999998</v>
      </c>
      <c r="AJ38" s="104">
        <f>4*90+3*100+3*250+5*250+3*130+3*500+2*60+40+30+50+30+30+50+20+200+200+200+8+2200+200+70+100</f>
        <v>8098</v>
      </c>
      <c r="AK38" s="105" t="s">
        <v>36</v>
      </c>
      <c r="AL38" s="157">
        <f>SUM(AL15:AL37)</f>
        <v>3.9212100000000008</v>
      </c>
      <c r="AM38" s="159">
        <f>SUM(AM15:AM37)</f>
        <v>11.026703269999999</v>
      </c>
      <c r="AN38" s="104">
        <f>4*90+3*100+3*250+5*250+3*130+3*500+2*60+40+30+50+30+30+50+20+200+200+200+8+2200+200+70+100</f>
        <v>8098</v>
      </c>
      <c r="AO38" s="108" t="s">
        <v>36</v>
      </c>
      <c r="AP38" s="159">
        <f>SUM(AP15:AP37)</f>
        <v>2.9839999999999995</v>
      </c>
      <c r="AQ38" s="158">
        <f>SUM(AQ15:AQ37)</f>
        <v>11.221814219999999</v>
      </c>
      <c r="AR38" s="106">
        <f>4*90+3*100+3*250+5*250+3*130+3*500+2*60+40+30+50+30+30+50+20+200+200+200+8+2200+200+70+100</f>
        <v>8098</v>
      </c>
      <c r="AS38" s="105" t="s">
        <v>36</v>
      </c>
      <c r="AT38" s="164">
        <f>SUM(AT15:AT37)</f>
        <v>4.9130000000000003</v>
      </c>
      <c r="AU38" s="157">
        <f>SUM(AU15:AU37)</f>
        <v>18.053639990000001</v>
      </c>
      <c r="AV38" s="106">
        <f>4*90+3*100+3*250+5*250+3*130+3*500+2*60+40+30+50+30+30+50+20+200+200+200+8+2200+200+70+100</f>
        <v>8098</v>
      </c>
      <c r="AW38" s="105" t="s">
        <v>36</v>
      </c>
      <c r="AX38" s="164">
        <f>SUM(AX15:AX37)</f>
        <v>6.3909999999999982</v>
      </c>
      <c r="AY38" s="157">
        <f>SUM(AY15:AY37)</f>
        <v>17.788000000000004</v>
      </c>
      <c r="BA38" s="121"/>
      <c r="BB38" s="122"/>
      <c r="BC38" s="117"/>
      <c r="BD38" s="117"/>
      <c r="BE38" s="133"/>
      <c r="BF38" s="132"/>
      <c r="BG38" s="115"/>
      <c r="BH38" s="115"/>
    </row>
    <row r="39" spans="1:60">
      <c r="A39" s="178" t="s">
        <v>133</v>
      </c>
      <c r="B39" s="178"/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78"/>
      <c r="T39" s="178"/>
      <c r="U39" s="178"/>
      <c r="V39" s="178"/>
      <c r="W39" s="178"/>
      <c r="X39" s="178"/>
      <c r="Y39" s="178"/>
      <c r="Z39" s="178"/>
      <c r="AA39" s="178"/>
      <c r="AB39" s="178"/>
      <c r="AC39" s="178"/>
      <c r="AD39" s="178"/>
      <c r="AE39" s="178"/>
      <c r="AF39" s="178"/>
      <c r="AG39" s="178"/>
      <c r="AH39" s="178"/>
      <c r="AI39" s="178"/>
      <c r="AJ39" s="178"/>
      <c r="AK39" s="178"/>
      <c r="AL39" s="178"/>
      <c r="AM39" s="178"/>
      <c r="AN39" s="178"/>
      <c r="AO39" s="178"/>
      <c r="AP39" s="1"/>
      <c r="AQ39" s="20"/>
      <c r="AR39" s="109"/>
      <c r="AS39" s="109"/>
      <c r="AT39" s="1"/>
      <c r="AU39" s="20"/>
      <c r="BA39" s="121"/>
      <c r="BB39" s="122"/>
      <c r="BC39" s="117"/>
      <c r="BD39" s="117"/>
      <c r="BE39" s="133"/>
      <c r="BF39" s="132"/>
      <c r="BG39" s="115"/>
      <c r="BH39" s="115"/>
    </row>
    <row r="40" spans="1:60">
      <c r="A40" s="179" t="s">
        <v>134</v>
      </c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9"/>
      <c r="AE40" s="179"/>
      <c r="AF40" s="179"/>
      <c r="AG40" s="179"/>
      <c r="AH40" s="179"/>
      <c r="AI40" s="179"/>
      <c r="AJ40" s="179"/>
      <c r="AK40" s="110"/>
      <c r="AL40" s="111"/>
      <c r="AM40" s="111"/>
      <c r="AN40" s="110"/>
      <c r="AO40" s="110"/>
      <c r="AP40" s="111"/>
      <c r="AQ40" s="111"/>
      <c r="AR40" s="110"/>
      <c r="AS40" s="110"/>
      <c r="AT40" s="111"/>
      <c r="AU40" s="111"/>
      <c r="BA40" s="119"/>
      <c r="BB40" s="135"/>
      <c r="BC40" s="136"/>
      <c r="BD40" s="137"/>
      <c r="BE40" s="132"/>
      <c r="BF40" s="132"/>
      <c r="BG40" s="115"/>
      <c r="BH40" s="115"/>
    </row>
    <row r="41" spans="1:60">
      <c r="BA41" s="113"/>
      <c r="BB41" s="114"/>
      <c r="BC41" s="113"/>
      <c r="BD41" s="113"/>
      <c r="BE41" s="113"/>
      <c r="BF41" s="113"/>
    </row>
    <row r="42" spans="1:60">
      <c r="BA42" s="114"/>
      <c r="BB42" s="113"/>
      <c r="BC42" s="113"/>
      <c r="BD42" s="113"/>
      <c r="BE42" s="113"/>
      <c r="BF42" s="113"/>
    </row>
    <row r="43" spans="1:60">
      <c r="BA43" s="113"/>
      <c r="BB43" s="113"/>
      <c r="BC43" s="113"/>
      <c r="BD43" s="113"/>
      <c r="BE43" s="113"/>
      <c r="BF43" s="113"/>
    </row>
    <row r="44" spans="1:60">
      <c r="BA44" s="113"/>
      <c r="BB44" s="113"/>
      <c r="BC44" s="113"/>
      <c r="BD44" s="113"/>
      <c r="BE44" s="113"/>
      <c r="BF44" s="113"/>
    </row>
    <row r="45" spans="1:60">
      <c r="BA45" s="113"/>
      <c r="BB45" s="113"/>
      <c r="BC45" s="113"/>
      <c r="BD45" s="113"/>
      <c r="BE45" s="113"/>
      <c r="BF45" s="113"/>
    </row>
  </sheetData>
  <mergeCells count="23">
    <mergeCell ref="A39:AO39"/>
    <mergeCell ref="A40:AJ40"/>
    <mergeCell ref="F28:I28"/>
    <mergeCell ref="AR2:AU2"/>
    <mergeCell ref="J3:J4"/>
    <mergeCell ref="O3:O4"/>
    <mergeCell ref="T3:T4"/>
    <mergeCell ref="Y3:Y4"/>
    <mergeCell ref="AD3:AD4"/>
    <mergeCell ref="BC2:BF2"/>
    <mergeCell ref="A1:AL1"/>
    <mergeCell ref="Z2:AD2"/>
    <mergeCell ref="AF2:AI2"/>
    <mergeCell ref="AJ2:AM2"/>
    <mergeCell ref="AN2:AQ2"/>
    <mergeCell ref="A2:A4"/>
    <mergeCell ref="B2:E2"/>
    <mergeCell ref="F2:J2"/>
    <mergeCell ref="K2:O2"/>
    <mergeCell ref="P2:T2"/>
    <mergeCell ref="U2:Y2"/>
    <mergeCell ref="AE2:AE4"/>
    <mergeCell ref="AV2:AY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2020-06-15T05:36:51Z</cp:lastPrinted>
  <dcterms:created xsi:type="dcterms:W3CDTF">2020-06-03T14:07:26Z</dcterms:created>
  <dcterms:modified xsi:type="dcterms:W3CDTF">2020-09-15T04:34:17Z</dcterms:modified>
</cp:coreProperties>
</file>